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ADMIN\Desktop\Temp\Zakazky\2024\20241203 Rozpočty pro paní Veselskou, Liberec\"/>
    </mc:Choice>
  </mc:AlternateContent>
  <bookViews>
    <workbookView xWindow="0" yWindow="0" windowWidth="0" windowHeight="0"/>
  </bookViews>
  <sheets>
    <sheet name="Rekapitulace stavby" sheetId="1" r:id="rId1"/>
    <sheet name="01 - Vzduchotechnika" sheetId="2" r:id="rId2"/>
    <sheet name="02 - Elektroinstalace" sheetId="3" r:id="rId3"/>
    <sheet name="03 - Přípomoce VZT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'01 - Vzduchotechnika'!$C$81:$K$119</definedName>
    <definedName name="_xlnm.Print_Area" localSheetId="1">'01 - Vzduchotechnika'!$C$4:$J$39,'01 - Vzduchotechnika'!$C$45:$J$63,'01 - Vzduchotechnika'!$C$69:$K$119</definedName>
    <definedName name="_xlnm.Print_Titles" localSheetId="1">'01 - Vzduchotechnika'!$81:$81</definedName>
    <definedName name="_xlnm._FilterDatabase" localSheetId="2" hidden="1">'02 - Elektroinstalace'!$C$83:$K$108</definedName>
    <definedName name="_xlnm.Print_Area" localSheetId="2">'02 - Elektroinstalace'!$C$4:$J$39,'02 - Elektroinstalace'!$C$45:$J$65,'02 - Elektroinstalace'!$C$71:$K$108</definedName>
    <definedName name="_xlnm.Print_Titles" localSheetId="2">'02 - Elektroinstalace'!$83:$83</definedName>
    <definedName name="_xlnm._FilterDatabase" localSheetId="3" hidden="1">'03 - Přípomoce VZT'!$C$90:$K$139</definedName>
    <definedName name="_xlnm.Print_Area" localSheetId="3">'03 - Přípomoce VZT'!$C$4:$J$39,'03 - Přípomoce VZT'!$C$45:$J$72,'03 - Přípomoce VZT'!$C$78:$K$139</definedName>
    <definedName name="_xlnm.Print_Titles" localSheetId="3">'03 - Přípomoce VZT'!$90:$90</definedName>
    <definedName name="_xlnm.Print_Area" localSheetId="4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139"/>
  <c r="BH139"/>
  <c r="BF139"/>
  <c r="BE139"/>
  <c r="T139"/>
  <c r="T138"/>
  <c r="T137"/>
  <c r="R139"/>
  <c r="R138"/>
  <c r="R137"/>
  <c r="P139"/>
  <c r="P138"/>
  <c r="P137"/>
  <c r="BI135"/>
  <c r="BH135"/>
  <c r="BF135"/>
  <c r="BE135"/>
  <c r="T135"/>
  <c r="T134"/>
  <c r="R135"/>
  <c r="R134"/>
  <c r="P135"/>
  <c r="P134"/>
  <c r="BI133"/>
  <c r="BH133"/>
  <c r="BF133"/>
  <c r="BE133"/>
  <c r="T133"/>
  <c r="T132"/>
  <c r="R133"/>
  <c r="R132"/>
  <c r="P133"/>
  <c r="P132"/>
  <c r="BI131"/>
  <c r="BH131"/>
  <c r="BF131"/>
  <c r="BE131"/>
  <c r="T131"/>
  <c r="T130"/>
  <c r="R131"/>
  <c r="R130"/>
  <c r="P131"/>
  <c r="P130"/>
  <c r="BI129"/>
  <c r="BH129"/>
  <c r="BF129"/>
  <c r="BE129"/>
  <c r="T129"/>
  <c r="R129"/>
  <c r="P129"/>
  <c r="BI128"/>
  <c r="BH128"/>
  <c r="BF128"/>
  <c r="BE128"/>
  <c r="T128"/>
  <c r="R128"/>
  <c r="P128"/>
  <c r="BI124"/>
  <c r="BH124"/>
  <c r="BF124"/>
  <c r="BE124"/>
  <c r="T124"/>
  <c r="R124"/>
  <c r="P124"/>
  <c r="BI122"/>
  <c r="BH122"/>
  <c r="BF122"/>
  <c r="BE122"/>
  <c r="T122"/>
  <c r="R122"/>
  <c r="P122"/>
  <c r="BI121"/>
  <c r="BH121"/>
  <c r="BF121"/>
  <c r="BE121"/>
  <c r="T121"/>
  <c r="R121"/>
  <c r="P121"/>
  <c r="BI120"/>
  <c r="BH120"/>
  <c r="BF120"/>
  <c r="BE120"/>
  <c r="T120"/>
  <c r="R120"/>
  <c r="P120"/>
  <c r="BI117"/>
  <c r="BH117"/>
  <c r="BF117"/>
  <c r="BE117"/>
  <c r="T117"/>
  <c r="R117"/>
  <c r="P117"/>
  <c r="BI116"/>
  <c r="BH116"/>
  <c r="BF116"/>
  <c r="BE116"/>
  <c r="T116"/>
  <c r="R116"/>
  <c r="P116"/>
  <c r="BI114"/>
  <c r="BH114"/>
  <c r="BF114"/>
  <c r="BE114"/>
  <c r="T114"/>
  <c r="R114"/>
  <c r="P114"/>
  <c r="BI109"/>
  <c r="BH109"/>
  <c r="BF109"/>
  <c r="BE109"/>
  <c r="T109"/>
  <c r="R109"/>
  <c r="P109"/>
  <c r="BI108"/>
  <c r="BH108"/>
  <c r="BF108"/>
  <c r="BE108"/>
  <c r="T108"/>
  <c r="R108"/>
  <c r="P108"/>
  <c r="BI107"/>
  <c r="BH107"/>
  <c r="BF107"/>
  <c r="BE107"/>
  <c r="T107"/>
  <c r="R107"/>
  <c r="P107"/>
  <c r="BI105"/>
  <c r="BH105"/>
  <c r="BF105"/>
  <c r="BE105"/>
  <c r="T105"/>
  <c r="R105"/>
  <c r="P105"/>
  <c r="BI104"/>
  <c r="BH104"/>
  <c r="BF104"/>
  <c r="BE104"/>
  <c r="T104"/>
  <c r="R104"/>
  <c r="P104"/>
  <c r="BI103"/>
  <c r="BH103"/>
  <c r="BF103"/>
  <c r="BE103"/>
  <c r="T103"/>
  <c r="R103"/>
  <c r="P103"/>
  <c r="BI102"/>
  <c r="BH102"/>
  <c r="BF102"/>
  <c r="BE102"/>
  <c r="T102"/>
  <c r="R102"/>
  <c r="P102"/>
  <c r="BI100"/>
  <c r="BH100"/>
  <c r="BF100"/>
  <c r="BE100"/>
  <c r="T100"/>
  <c r="R100"/>
  <c r="P100"/>
  <c r="BI99"/>
  <c r="BH99"/>
  <c r="BF99"/>
  <c r="BE99"/>
  <c r="T99"/>
  <c r="R99"/>
  <c r="P99"/>
  <c r="BI98"/>
  <c r="BH98"/>
  <c r="BF98"/>
  <c r="BE98"/>
  <c r="T98"/>
  <c r="R98"/>
  <c r="P98"/>
  <c r="BI97"/>
  <c r="BH97"/>
  <c r="BF97"/>
  <c r="BE97"/>
  <c r="T97"/>
  <c r="R97"/>
  <c r="P97"/>
  <c r="BI94"/>
  <c r="BH94"/>
  <c r="BF94"/>
  <c r="BE94"/>
  <c r="T94"/>
  <c r="T93"/>
  <c r="R94"/>
  <c r="R93"/>
  <c r="P94"/>
  <c r="P93"/>
  <c r="J88"/>
  <c r="J87"/>
  <c r="F87"/>
  <c r="F85"/>
  <c r="E83"/>
  <c r="J55"/>
  <c r="J54"/>
  <c r="F54"/>
  <c r="F52"/>
  <c r="E50"/>
  <c r="J18"/>
  <c r="E18"/>
  <c r="F88"/>
  <c r="J17"/>
  <c r="J12"/>
  <c r="J85"/>
  <c r="E7"/>
  <c r="E48"/>
  <c i="3" r="J37"/>
  <c r="J36"/>
  <c i="1" r="AY56"/>
  <c i="3" r="J35"/>
  <c i="1" r="AX56"/>
  <c i="3"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R93"/>
  <c r="P93"/>
  <c r="BI92"/>
  <c r="BH92"/>
  <c r="BG92"/>
  <c r="BF92"/>
  <c r="T92"/>
  <c r="R92"/>
  <c r="P92"/>
  <c r="BI90"/>
  <c r="BH90"/>
  <c r="BG90"/>
  <c r="BF90"/>
  <c r="T90"/>
  <c r="R90"/>
  <c r="P90"/>
  <c r="BI89"/>
  <c r="BH89"/>
  <c r="BG89"/>
  <c r="BF89"/>
  <c r="T89"/>
  <c r="R89"/>
  <c r="P89"/>
  <c r="BI87"/>
  <c r="BH87"/>
  <c r="BG87"/>
  <c r="BF87"/>
  <c r="T87"/>
  <c r="R87"/>
  <c r="P87"/>
  <c r="BI86"/>
  <c r="BH86"/>
  <c r="BG86"/>
  <c r="BF86"/>
  <c r="T86"/>
  <c r="R86"/>
  <c r="P86"/>
  <c r="J80"/>
  <c r="F80"/>
  <c r="F78"/>
  <c r="E76"/>
  <c r="J54"/>
  <c r="F54"/>
  <c r="F52"/>
  <c r="E50"/>
  <c r="J24"/>
  <c r="E24"/>
  <c r="J81"/>
  <c r="J23"/>
  <c r="J18"/>
  <c r="E18"/>
  <c r="F55"/>
  <c r="J17"/>
  <c r="J12"/>
  <c r="J78"/>
  <c r="E7"/>
  <c r="E48"/>
  <c i="2" r="J37"/>
  <c r="J36"/>
  <c i="1" r="AY55"/>
  <c i="2" r="J35"/>
  <c i="1" r="AX55"/>
  <c i="2"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J78"/>
  <c r="F78"/>
  <c r="F76"/>
  <c r="E74"/>
  <c r="J54"/>
  <c r="F54"/>
  <c r="F52"/>
  <c r="E50"/>
  <c r="J24"/>
  <c r="E24"/>
  <c r="J55"/>
  <c r="J23"/>
  <c r="J18"/>
  <c r="E18"/>
  <c r="F79"/>
  <c r="J17"/>
  <c r="J12"/>
  <c r="J76"/>
  <c r="E7"/>
  <c r="E48"/>
  <c i="1" r="L50"/>
  <c r="AM50"/>
  <c r="AM49"/>
  <c r="L49"/>
  <c r="AM47"/>
  <c r="L47"/>
  <c r="L45"/>
  <c r="L44"/>
  <c i="2" r="J115"/>
  <c r="BK98"/>
  <c i="4" r="J102"/>
  <c r="J128"/>
  <c i="2" r="J112"/>
  <c r="J110"/>
  <c r="BK103"/>
  <c i="3" r="J105"/>
  <c i="4" r="BK117"/>
  <c r="J117"/>
  <c r="BK105"/>
  <c i="2" r="BK112"/>
  <c r="BK94"/>
  <c i="3" r="J102"/>
  <c r="J100"/>
  <c r="J87"/>
  <c i="4" r="BK108"/>
  <c r="BK120"/>
  <c i="2" r="BK118"/>
  <c r="BK117"/>
  <c i="3" r="BK108"/>
  <c i="4" r="BK139"/>
  <c r="BK94"/>
  <c i="2" r="BK101"/>
  <c r="J96"/>
  <c r="J88"/>
  <c i="3" r="J89"/>
  <c i="4" r="J135"/>
  <c r="BK109"/>
  <c r="J99"/>
  <c i="2" r="J106"/>
  <c r="J86"/>
  <c i="4" r="BK107"/>
  <c r="J100"/>
  <c i="2" r="J97"/>
  <c r="J111"/>
  <c r="BK88"/>
  <c i="3" r="BK95"/>
  <c r="BK86"/>
  <c i="4" r="J105"/>
  <c i="2" r="J118"/>
  <c r="BK105"/>
  <c r="BK89"/>
  <c i="3" r="J99"/>
  <c r="BK104"/>
  <c i="4" r="J129"/>
  <c r="BK133"/>
  <c r="BK103"/>
  <c i="2" r="J89"/>
  <c r="J92"/>
  <c i="3" r="BK90"/>
  <c i="4" r="BK122"/>
  <c i="2" r="BK113"/>
  <c r="BK106"/>
  <c i="3" r="BK93"/>
  <c i="4" r="J104"/>
  <c r="BK129"/>
  <c i="2" r="J113"/>
  <c r="BK115"/>
  <c i="3" r="F36"/>
  <c r="J107"/>
  <c i="4" r="BK135"/>
  <c r="J98"/>
  <c i="2" r="J119"/>
  <c r="J104"/>
  <c i="3" r="BK102"/>
  <c r="J98"/>
  <c i="4" r="J107"/>
  <c r="J97"/>
  <c i="2" r="J109"/>
  <c r="BK100"/>
  <c r="J101"/>
  <c i="3" r="BK106"/>
  <c i="4" r="BK128"/>
  <c r="BK121"/>
  <c i="1" r="AS54"/>
  <c i="3" r="BK97"/>
  <c r="BK98"/>
  <c i="4" r="J139"/>
  <c i="3" r="J95"/>
  <c i="2" r="BK110"/>
  <c r="J84"/>
  <c i="3" r="BK89"/>
  <c i="4" r="J121"/>
  <c i="2" r="J116"/>
  <c r="BK87"/>
  <c r="BK102"/>
  <c i="3" r="J108"/>
  <c i="4" r="J103"/>
  <c r="J122"/>
  <c i="2" r="J103"/>
  <c r="J108"/>
  <c r="BK91"/>
  <c i="3" r="J97"/>
  <c r="J92"/>
  <c i="4" r="BK131"/>
  <c i="2" r="J105"/>
  <c r="BK109"/>
  <c r="J99"/>
  <c i="3" r="BK105"/>
  <c i="4" r="BK100"/>
  <c r="J131"/>
  <c i="2" r="J100"/>
  <c r="BK85"/>
  <c i="3" r="J96"/>
  <c r="J93"/>
  <c i="4" r="J120"/>
  <c r="J94"/>
  <c i="2" r="BK99"/>
  <c r="BK93"/>
  <c i="4" r="BK124"/>
  <c r="BK102"/>
  <c i="2" r="BK90"/>
  <c r="BK104"/>
  <c r="BK84"/>
  <c i="3" r="BK92"/>
  <c i="4" r="J124"/>
  <c r="BK98"/>
  <c i="2" r="BK114"/>
  <c r="J91"/>
  <c r="J98"/>
  <c i="3" r="BK87"/>
  <c r="BK100"/>
  <c i="4" r="J116"/>
  <c r="BK99"/>
  <c i="2" r="BK116"/>
  <c r="J87"/>
  <c i="3" r="J90"/>
  <c i="4" r="J114"/>
  <c i="2" r="BK111"/>
  <c r="J114"/>
  <c r="J102"/>
  <c i="3" r="BK103"/>
  <c r="BK107"/>
  <c i="4" r="J109"/>
  <c r="BK114"/>
  <c i="2" r="J85"/>
  <c i="4" r="J108"/>
  <c i="2" r="J90"/>
  <c i="3" r="J106"/>
  <c r="J104"/>
  <c i="2" r="BK108"/>
  <c r="BK86"/>
  <c i="3" r="J103"/>
  <c i="2" r="BK119"/>
  <c r="J94"/>
  <c i="3" r="BK99"/>
  <c i="4" r="BK116"/>
  <c r="BK104"/>
  <c i="2" r="BK92"/>
  <c i="4" r="BK97"/>
  <c i="3" r="BK96"/>
  <c i="2" r="J117"/>
  <c i="3" r="J86"/>
  <c i="2" r="BK97"/>
  <c r="J93"/>
  <c r="BK96"/>
  <c i="4" r="J133"/>
  <c i="2" l="1" r="T83"/>
  <c r="BK83"/>
  <c r="J83"/>
  <c r="J60"/>
  <c r="T95"/>
  <c i="3" r="P85"/>
  <c r="R91"/>
  <c r="R101"/>
  <c i="4" r="R96"/>
  <c i="2" r="BK95"/>
  <c r="J95"/>
  <c r="J61"/>
  <c r="P107"/>
  <c i="3" r="R85"/>
  <c r="R88"/>
  <c r="P91"/>
  <c r="R94"/>
  <c r="BK101"/>
  <c r="J101"/>
  <c r="J64"/>
  <c i="4" r="BK101"/>
  <c r="J101"/>
  <c r="J63"/>
  <c r="BK119"/>
  <c r="J119"/>
  <c r="J64"/>
  <c i="2" r="P95"/>
  <c r="R107"/>
  <c i="3" r="T85"/>
  <c r="BK91"/>
  <c r="J91"/>
  <c r="J62"/>
  <c r="P94"/>
  <c r="T101"/>
  <c i="4" r="P96"/>
  <c r="R101"/>
  <c r="T119"/>
  <c r="T127"/>
  <c r="T126"/>
  <c i="2" r="P83"/>
  <c r="P82"/>
  <c i="1" r="AU55"/>
  <c i="2" r="R95"/>
  <c r="T107"/>
  <c i="3" r="BK88"/>
  <c r="J88"/>
  <c r="J61"/>
  <c r="T88"/>
  <c r="T91"/>
  <c r="P101"/>
  <c i="4" r="T96"/>
  <c r="T101"/>
  <c r="P119"/>
  <c r="BK127"/>
  <c r="R127"/>
  <c r="R126"/>
  <c i="2" r="R83"/>
  <c r="R82"/>
  <c r="BK107"/>
  <c r="J107"/>
  <c r="J62"/>
  <c i="3" r="BK85"/>
  <c r="J85"/>
  <c r="J60"/>
  <c r="P88"/>
  <c r="BK94"/>
  <c r="J94"/>
  <c r="J63"/>
  <c r="T94"/>
  <c i="4" r="BK96"/>
  <c r="J96"/>
  <c r="J62"/>
  <c r="P101"/>
  <c r="R119"/>
  <c r="P127"/>
  <c r="P126"/>
  <c r="BK93"/>
  <c r="J93"/>
  <c r="J61"/>
  <c r="BK130"/>
  <c r="J130"/>
  <c r="J67"/>
  <c r="BK132"/>
  <c r="J132"/>
  <c r="J68"/>
  <c r="BK134"/>
  <c r="J134"/>
  <c r="J69"/>
  <c r="BK138"/>
  <c r="J138"/>
  <c r="J71"/>
  <c i="3" r="BK84"/>
  <c r="J84"/>
  <c r="J59"/>
  <c i="4" r="BG99"/>
  <c r="BG103"/>
  <c r="BG108"/>
  <c r="BG116"/>
  <c r="BG122"/>
  <c r="J52"/>
  <c r="E81"/>
  <c r="BG98"/>
  <c r="BG107"/>
  <c r="BG124"/>
  <c r="BG128"/>
  <c r="BG129"/>
  <c r="BG131"/>
  <c r="F55"/>
  <c r="BG94"/>
  <c r="BG97"/>
  <c r="BG105"/>
  <c r="BG109"/>
  <c r="BG114"/>
  <c r="BG120"/>
  <c r="BG133"/>
  <c r="BG100"/>
  <c r="BG121"/>
  <c r="BG102"/>
  <c r="BG104"/>
  <c r="BG117"/>
  <c r="BG135"/>
  <c r="BG139"/>
  <c i="3" r="J52"/>
  <c r="J55"/>
  <c r="BE90"/>
  <c r="BE96"/>
  <c r="BE99"/>
  <c r="BE102"/>
  <c i="2" r="BK82"/>
  <c r="J82"/>
  <c r="J59"/>
  <c i="3" r="E74"/>
  <c r="BE86"/>
  <c r="BE87"/>
  <c r="BE92"/>
  <c r="BE106"/>
  <c r="F81"/>
  <c r="BE97"/>
  <c r="BE98"/>
  <c r="BE100"/>
  <c r="BE105"/>
  <c r="BE107"/>
  <c r="BE104"/>
  <c r="BE89"/>
  <c r="BE93"/>
  <c r="BE95"/>
  <c r="BE103"/>
  <c r="BE108"/>
  <c i="1" r="BC56"/>
  <c i="2" r="BE99"/>
  <c r="BE100"/>
  <c r="E72"/>
  <c r="BE89"/>
  <c r="BE90"/>
  <c r="BE101"/>
  <c r="BE109"/>
  <c r="BE112"/>
  <c r="J52"/>
  <c r="BE85"/>
  <c r="BE86"/>
  <c r="BE87"/>
  <c r="BE91"/>
  <c r="BE92"/>
  <c r="BE96"/>
  <c r="BE98"/>
  <c r="BE104"/>
  <c r="BE105"/>
  <c r="J79"/>
  <c r="BE93"/>
  <c r="BE110"/>
  <c r="BE113"/>
  <c r="BE114"/>
  <c r="BE119"/>
  <c r="F55"/>
  <c r="BE103"/>
  <c r="BE108"/>
  <c r="BE117"/>
  <c r="BE106"/>
  <c r="BE111"/>
  <c r="BE115"/>
  <c r="BE116"/>
  <c r="BE118"/>
  <c r="BE84"/>
  <c r="BE88"/>
  <c r="BE94"/>
  <c r="BE97"/>
  <c r="BE102"/>
  <c i="4" r="F33"/>
  <c i="1" r="AZ57"/>
  <c i="4" r="J34"/>
  <c i="1" r="AW57"/>
  <c i="2" r="F36"/>
  <c i="1" r="BC55"/>
  <c i="3" r="F37"/>
  <c i="1" r="BD56"/>
  <c i="4" r="F37"/>
  <c i="1" r="BD57"/>
  <c i="3" r="F35"/>
  <c i="1" r="BB56"/>
  <c i="4" r="F34"/>
  <c i="1" r="BA57"/>
  <c i="3" r="J34"/>
  <c i="1" r="AW56"/>
  <c i="4" r="J33"/>
  <c i="1" r="AV57"/>
  <c i="2" r="F35"/>
  <c i="1" r="BB55"/>
  <c i="4" r="F36"/>
  <c i="1" r="BC57"/>
  <c r="BC54"/>
  <c r="W32"/>
  <c i="2" r="J34"/>
  <c i="1" r="AW55"/>
  <c i="2" r="F37"/>
  <c i="1" r="BD55"/>
  <c i="3" r="F34"/>
  <c i="1" r="BA56"/>
  <c i="2" r="F34"/>
  <c i="1" r="BA55"/>
  <c i="4" l="1" r="T92"/>
  <c r="T91"/>
  <c r="P92"/>
  <c r="P91"/>
  <c i="1" r="AU57"/>
  <c i="4" r="R92"/>
  <c r="R91"/>
  <c i="3" r="P84"/>
  <c i="1" r="AU56"/>
  <c i="3" r="T84"/>
  <c r="R84"/>
  <c i="4" r="BK126"/>
  <c r="J126"/>
  <c r="J65"/>
  <c i="2" r="T82"/>
  <c i="4" r="BK92"/>
  <c r="J92"/>
  <c r="J60"/>
  <c r="J127"/>
  <c r="J66"/>
  <c r="BK137"/>
  <c r="J137"/>
  <c r="J70"/>
  <c i="1" r="AU54"/>
  <c i="3" r="F33"/>
  <c i="1" r="AZ56"/>
  <c i="2" r="J33"/>
  <c i="1" r="AV55"/>
  <c r="AT55"/>
  <c i="3" r="J33"/>
  <c i="1" r="AV56"/>
  <c r="AT56"/>
  <c i="4" r="F35"/>
  <c i="1" r="BB57"/>
  <c r="BB54"/>
  <c r="W31"/>
  <c r="AT57"/>
  <c i="2" r="F33"/>
  <c i="1" r="AZ55"/>
  <c i="2" r="J30"/>
  <c i="1" r="AG55"/>
  <c r="AY54"/>
  <c i="3" r="J30"/>
  <c i="1" r="AG56"/>
  <c r="BA54"/>
  <c r="W30"/>
  <c r="BD54"/>
  <c r="W33"/>
  <c i="4" l="1" r="BK91"/>
  <c r="J91"/>
  <c i="1" r="AN56"/>
  <c r="AN55"/>
  <c i="3" r="J39"/>
  <c i="2" r="J39"/>
  <c i="1" r="AZ54"/>
  <c r="AV54"/>
  <c r="AK29"/>
  <c i="4" r="J30"/>
  <c i="1" r="AG57"/>
  <c r="AG54"/>
  <c r="AK26"/>
  <c r="AW54"/>
  <c r="AK30"/>
  <c r="AX54"/>
  <c i="4" l="1" r="J39"/>
  <c r="J59"/>
  <c i="1" r="AK35"/>
  <c r="AN57"/>
  <c r="AT54"/>
  <c r="AN54"/>
  <c r="W29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<sst xmlns="http://schemas.openxmlformats.org/spreadsheetml/2006/main">
  <si>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</si>
  <si>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</si>
  <si>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</si>
  <si>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</si>
  <si>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</si>
  <si>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{e6e6578f-714e-4b07-9464-2904a5335552}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</si>
  <si>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</si>
  <si>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</si>
  <si>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</si>
  <si>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</si>
  <si>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</si>
  <si>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</si>
  <si>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</si>
  <si>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</si>
  <si>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4-MML-2024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</si>
  <si>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</si>
  <si>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</si>
  <si>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ZŠ Sokolská, Liberec - VZT</t>
  </si>
  <si>
    <t>KSO:</t>
  </si>
  <si>
    <t/>
  </si>
  <si>
    <t>CC-CZ:</t>
  </si>
  <si>
    <t>Místo:</t>
  </si>
  <si>
    <t xml:space="preserve"> </t>
  </si>
  <si>
    <t>Datum:</t>
  </si>
  <si>
    <t>18. 11. 2024</t>
  </si>
  <si>
    <t>Zadavatel:</t>
  </si>
  <si>
    <t>IČ:</t>
  </si>
  <si>
    <t>Magistrát města Liberec</t>
  </si>
  <si>
    <t>DIČ:</t>
  </si>
  <si>
    <t>Uchazeč:</t>
  </si>
  <si>
    <t>Vyplň údaj</t>
  </si>
  <si>
    <t>Projektant:</t>
  </si>
  <si>
    <t>J.Kovář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</si>
  <si>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</si>
  <si>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</si>
  <si>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</si>
  <si>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</si>
  <si>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</si>
  <si>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</si>
  <si>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</si>
  <si>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</si>
  <si>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</si>
  <si>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</si>
  <si>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</si>
  <si>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</si>
  <si>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</si>
  <si>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</si>
  <si>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</si>
  <si>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</si>
  <si>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</si>
  <si>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</si>
  <si>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</si>
  <si>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</si>
  <si>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</si>
  <si>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</si>
  <si>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</si>
  <si>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</si>
  <si>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</si>
  <si>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</si>
  <si>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</si>
  <si>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</si>
  <si>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</si>
  <si>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</si>
  <si>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</si>
  <si>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</si>
  <si>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</si>
  <si>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</si>
  <si>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</si>
  <si>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</si>
  <si>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</si>
  <si>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</si>
  <si>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</si>
  <si>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</si>
  <si>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</si>
  <si>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</si>
  <si>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</si>
  <si>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</si>
  <si>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Vzduchotechnika</t>
  </si>
  <si>
    <t>STA</t>
  </si>
  <si>
    <t>1</t>
  </si>
  <si>
    <t>{217c3323-325d-4550-9a91-a98a50642364}</t>
  </si>
  <si>
    <t>2</t>
  </si>
  <si>
    <t>02</t>
  </si>
  <si>
    <t>Elektroinstalace</t>
  </si>
  <si>
    <t>{70244ea0-6b8a-448c-9377-c4a14c54a457}</t>
  </si>
  <si>
    <t>03</t>
  </si>
  <si>
    <t>Přípomoce VZT</t>
  </si>
  <si>
    <t>{50c9ecfa-8e97-4646-a137-ec1ff6ede63f}</t>
  </si>
  <si>
    <t>KRYCÍ LIST SOUPISU PRACÍ</t>
  </si>
  <si>
    <t>Objekt:</t>
  </si>
  <si>
    <t>01 - Vzduchotechnika</t>
  </si>
  <si>
    <t>REKAPITULACE ČLENĚNÍ SOUPISU PRACÍ</t>
  </si>
  <si>
    <t>Kód dílu - Popis</t>
  </si>
  <si>
    <t>Cena celkem [CZK]</t>
  </si>
  <si>
    <t>-1</t>
  </si>
  <si>
    <t xml:space="preserve">zař.č.1  -tělocvična - zař.č.1  -tělocvična</t>
  </si>
  <si>
    <t xml:space="preserve">zař.č.2  -tělocvična - zař.č.2  -tělocvična</t>
  </si>
  <si>
    <t>zař.č.3 - ostatní - zař.č.3 -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</si>
  <si>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</si>
  <si>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</si>
  <si>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</si>
  <si>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</si>
  <si>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</si>
  <si>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</si>
  <si>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</si>
  <si>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</si>
  <si>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</si>
  <si>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</si>
  <si>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</si>
  <si>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</si>
  <si>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</si>
  <si>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 xml:space="preserve">zař.č.1  -tělocvična</t>
  </si>
  <si>
    <t>ROZPOCET</t>
  </si>
  <si>
    <t>K</t>
  </si>
  <si>
    <t>1-1</t>
  </si>
  <si>
    <t>Kompaktní klimatizační jednotka podstropní dvouplášťové provedení s odolností třídy C4 proti korozi, tloušťka izolace z minerální vlny 50mm, certifikace EUROVENT. Jednotka obsahuje kapsové filtry F7 na přívodu a M5 na odvodu, elektro ohřívač, radiální ventilátory s volnými oběžnými koly a s EC-motory s plynulou regulací otáček. Výkon ventilátorů řízen plynule dle konstantního průtoku vzduchu. Rotační regenerační rekuperátor s autonomním plynulým řízením výkonu, vysokou účinností, standardním přenosem vlhkosti a automatickou samočistící funkcí. Jednotka je vybavena integrovaným kompletně propojeným systém měření a regulace. Regulace zajišťuje plně automatický režim a také napojení na BMS budovy pomocí komunikačních protokolů Modbus RTU, BACnet/IP nebo EXOline. V uživatelské úrovni lze využít integrovaný WEB-Server přes rozhranní TCP/IP umožňující přímou vizualizaci v běžné internetovém prohlížeči. Naprogramování, zprovoznění jednotky. Určující dominantní parametry v pracovním bodu: Pracovní průtok vzduchu přívod/odvod: 3000/3000 m3/h, externí statický tlak 250/250 Pa. Minimální účinnost rekuperace: 78%, celková hladina akustického výkonu do přívodního potrubí 82 dB(A), celková hladina akustického výkonu do sání: 67 dB(A), celková hladina akustického výkonu do výfuk 84 dB(A), celková hladina akustického výkonu do odvodního potrubí sání 66 dB(A), celková hladina akustického výkonu do okolí: 65 dB(A). Orientační rozměry: délka 2100mm; výška 740mm; šířka 1400 mm. Příslušenství 2x uzavírací klapka se servopohonem, ovladač a držák s kabelem, 4x rychloupínací spony. Propojení externích čidel a servopohonů kabeláží. Zprovoznění jednotky.</t>
  </si>
  <si>
    <t>ks</t>
  </si>
  <si>
    <t>4</t>
  </si>
  <si>
    <t>1-2</t>
  </si>
  <si>
    <t>protidešťová žaluzie 900x560, široká, materiál Al</t>
  </si>
  <si>
    <t>3</t>
  </si>
  <si>
    <t>1-3</t>
  </si>
  <si>
    <t>výfukový kus DN450 s ochranným sítem, RAL</t>
  </si>
  <si>
    <t>6</t>
  </si>
  <si>
    <t>1-4</t>
  </si>
  <si>
    <t>tlumič hluku buňkový 250x500x1000</t>
  </si>
  <si>
    <t>8</t>
  </si>
  <si>
    <t>5</t>
  </si>
  <si>
    <t>1-5</t>
  </si>
  <si>
    <t>vyústka obdélníková na kruhové potrubí 825x125 s regulací R1</t>
  </si>
  <si>
    <t>10</t>
  </si>
  <si>
    <t>1-6</t>
  </si>
  <si>
    <t>7</t>
  </si>
  <si>
    <t>M</t>
  </si>
  <si>
    <t>Pol1</t>
  </si>
  <si>
    <t>tepelná izolace ze syntetického kaučuku tl.40mm s povrchovou úpravou Al folií a se samolepkou</t>
  </si>
  <si>
    <t>m2</t>
  </si>
  <si>
    <t>14</t>
  </si>
  <si>
    <t>Pol2</t>
  </si>
  <si>
    <t>vzduchotechnické potrubí z pozink.plechu sk.I, SPIRO DN450/10% tvarovek, pohledové, na stavbu v PE folii, systém safe s pryžovým těsněním se dvěma břity</t>
  </si>
  <si>
    <t>bm</t>
  </si>
  <si>
    <t>16</t>
  </si>
  <si>
    <t>9</t>
  </si>
  <si>
    <t>Pol3</t>
  </si>
  <si>
    <t xml:space="preserve">vzduchotechnické potrubí z pozink.plechu sk.I, těsné dle ON120405/80% tvarovek  - potrubí přívodu a odvodu vzduchu</t>
  </si>
  <si>
    <t>18</t>
  </si>
  <si>
    <t>Pol4</t>
  </si>
  <si>
    <t>vzduchotechnické potrubí z pozink.plechu sk.I, vodotěsné dle ON120405/80% tvarovek- sací a výfukové potrubí</t>
  </si>
  <si>
    <t>20</t>
  </si>
  <si>
    <t>11</t>
  </si>
  <si>
    <t>Pol5</t>
  </si>
  <si>
    <t>spojovací, těsnící a montážní materiál</t>
  </si>
  <si>
    <t>kg</t>
  </si>
  <si>
    <t>22</t>
  </si>
  <si>
    <t xml:space="preserve">zař.č.2  -tělocvična</t>
  </si>
  <si>
    <t>2-1</t>
  </si>
  <si>
    <t>24</t>
  </si>
  <si>
    <t>13</t>
  </si>
  <si>
    <t>2-2</t>
  </si>
  <si>
    <t>26</t>
  </si>
  <si>
    <t>2-3</t>
  </si>
  <si>
    <t>28</t>
  </si>
  <si>
    <t>15</t>
  </si>
  <si>
    <t>2-4</t>
  </si>
  <si>
    <t>30</t>
  </si>
  <si>
    <t>2-5</t>
  </si>
  <si>
    <t>32</t>
  </si>
  <si>
    <t>17</t>
  </si>
  <si>
    <t>2-6</t>
  </si>
  <si>
    <t>34</t>
  </si>
  <si>
    <t>Pol6</t>
  </si>
  <si>
    <t>tepelná izolace kaučuková tl.40mm s povrchovou úpravou Al folií a se samolepkou</t>
  </si>
  <si>
    <t>36</t>
  </si>
  <si>
    <t>19</t>
  </si>
  <si>
    <t>38</t>
  </si>
  <si>
    <t>Pol7</t>
  </si>
  <si>
    <t xml:space="preserve">vzduchotechnické potrubí z pozink.plechu sk.I, těsné dle ON120405/40% tvarovek  - potrubí přívodu a odvodu vzduchu</t>
  </si>
  <si>
    <t>40</t>
  </si>
  <si>
    <t>Pol8</t>
  </si>
  <si>
    <t>vzduchotechnické potrubí z pozink.plechu sk.I, vodotěsné dle ON120405/30% tvarovek- sací a výfukové potrubí</t>
  </si>
  <si>
    <t>42</t>
  </si>
  <si>
    <t>44</t>
  </si>
  <si>
    <t>zař.č.3 - ostatní</t>
  </si>
  <si>
    <t>23</t>
  </si>
  <si>
    <t>Pol9</t>
  </si>
  <si>
    <t>Doprava zařízení</t>
  </si>
  <si>
    <t>46</t>
  </si>
  <si>
    <t>Pol10</t>
  </si>
  <si>
    <t>Přesuny do výšek, zvedací zařízení, posuvné lešení</t>
  </si>
  <si>
    <t>48</t>
  </si>
  <si>
    <t>25</t>
  </si>
  <si>
    <t>Pol11</t>
  </si>
  <si>
    <t>Přesuny</t>
  </si>
  <si>
    <t>50</t>
  </si>
  <si>
    <t>Pol12</t>
  </si>
  <si>
    <t>Příprava ke komplexnímu vyzkoušení, oživení a vyregulování všech zařízení</t>
  </si>
  <si>
    <t>hod</t>
  </si>
  <si>
    <t>52</t>
  </si>
  <si>
    <t>27</t>
  </si>
  <si>
    <t>Pol13</t>
  </si>
  <si>
    <t>Vypracování protokolu o proměření a vyregulování</t>
  </si>
  <si>
    <t>54</t>
  </si>
  <si>
    <t>Pol14</t>
  </si>
  <si>
    <t>Komplexní vyzkoušení zařízení</t>
  </si>
  <si>
    <t>56</t>
  </si>
  <si>
    <t>29</t>
  </si>
  <si>
    <t>Pol15</t>
  </si>
  <si>
    <t>Zaškolení obsluhy</t>
  </si>
  <si>
    <t>58</t>
  </si>
  <si>
    <t>Pol16</t>
  </si>
  <si>
    <t>Vypracování provozních předpisů</t>
  </si>
  <si>
    <t>60</t>
  </si>
  <si>
    <t>31</t>
  </si>
  <si>
    <t>Pol17</t>
  </si>
  <si>
    <t>Projekt skutečného provedení</t>
  </si>
  <si>
    <t>62</t>
  </si>
  <si>
    <t>Pol18</t>
  </si>
  <si>
    <t>Zaměření na místě před zahájením výroby potrubí</t>
  </si>
  <si>
    <t>64</t>
  </si>
  <si>
    <t>33</t>
  </si>
  <si>
    <t>Pol19</t>
  </si>
  <si>
    <t>Zpracování výrobní dokumentace vzduchotechniky</t>
  </si>
  <si>
    <t>66</t>
  </si>
  <si>
    <t>Pol20</t>
  </si>
  <si>
    <t>Související dodávky a práce nezahrnuté v ostatních položkách</t>
  </si>
  <si>
    <t>68</t>
  </si>
  <si>
    <t>02 - Elektroinstalace</t>
  </si>
  <si>
    <t xml:space="preserve">1 - Rozvaděče </t>
  </si>
  <si>
    <t>2 - Koncové prvky</t>
  </si>
  <si>
    <t>3 - Slaboproudé rozvody</t>
  </si>
  <si>
    <t>4 - Kabely, kabelové trasy</t>
  </si>
  <si>
    <t>5 - Ostatní</t>
  </si>
  <si>
    <t xml:space="preserve">Rozvaděče </t>
  </si>
  <si>
    <t>1.1</t>
  </si>
  <si>
    <t>Doplnění rozvaděče RS14, 2x FA 20A/3/B dle TZ</t>
  </si>
  <si>
    <t>1.2</t>
  </si>
  <si>
    <t>Napojení rozvaděče VZT (dodávka VZT)</t>
  </si>
  <si>
    <t>Koncové prvky</t>
  </si>
  <si>
    <t>2.1</t>
  </si>
  <si>
    <t>Tlačítko řazení 1/0</t>
  </si>
  <si>
    <t>2.2</t>
  </si>
  <si>
    <t>Instalační krabice pod omítku</t>
  </si>
  <si>
    <t>Slaboproudé rozvody</t>
  </si>
  <si>
    <t>3.1</t>
  </si>
  <si>
    <t>Patch panel , osadit 4x Keystone Cat 5e, vč. ukončení kab.</t>
  </si>
  <si>
    <t>3.2</t>
  </si>
  <si>
    <t>Zakončení kabelu RJ45 v rozvodnici VZT</t>
  </si>
  <si>
    <t>Kabely, kabelové trasy</t>
  </si>
  <si>
    <t>4.1</t>
  </si>
  <si>
    <t>CYKY 5x6</t>
  </si>
  <si>
    <t>m</t>
  </si>
  <si>
    <t>4.2</t>
  </si>
  <si>
    <t>CYKY 3x1,5</t>
  </si>
  <si>
    <t>4.3</t>
  </si>
  <si>
    <t>Drát CY6 ZŽ</t>
  </si>
  <si>
    <t>4.4</t>
  </si>
  <si>
    <t>Kabel UTP Cat 5e</t>
  </si>
  <si>
    <t>4.5</t>
  </si>
  <si>
    <t>Instalační lišta do 40x40 vč. kotvení</t>
  </si>
  <si>
    <t>4.6</t>
  </si>
  <si>
    <t>Tuhá instalační trubka do dn32 vč. kotvení</t>
  </si>
  <si>
    <t>Ostatní</t>
  </si>
  <si>
    <t>5.1</t>
  </si>
  <si>
    <t>Spojovací,drobný podružný a instalační materiál</t>
  </si>
  <si>
    <t>5.2</t>
  </si>
  <si>
    <t>Zjištění stávajícího stavu elektroistalace, kontrola stávajících rozvodů</t>
  </si>
  <si>
    <t>5.3</t>
  </si>
  <si>
    <t>Zednické a pomocné práce, průrazy</t>
  </si>
  <si>
    <t>5.4</t>
  </si>
  <si>
    <t>Doprava</t>
  </si>
  <si>
    <t>5.5</t>
  </si>
  <si>
    <t>Revize</t>
  </si>
  <si>
    <t>5.6</t>
  </si>
  <si>
    <t>Odvoz a likvidace odpadu</t>
  </si>
  <si>
    <t>t</t>
  </si>
  <si>
    <t>5.7</t>
  </si>
  <si>
    <t>03 - Přípomoce VZT</t>
  </si>
  <si>
    <t>Liberec</t>
  </si>
  <si>
    <t>Vojtěch Mistr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</si>
  <si>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</si>
  <si>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</si>
  <si>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</si>
  <si>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</si>
  <si>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</si>
  <si>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</si>
  <si>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751 - Vzduchotechnika</t>
  </si>
  <si>
    <t xml:space="preserve">    767 - Konstrukce zámečnické</t>
  </si>
  <si>
    <t xml:space="preserve">    787 - Dokončovací práce - zasklívání</t>
  </si>
  <si>
    <t>HZS - Hodinové zúčtovací sazby</t>
  </si>
  <si>
    <t>VRN - Vedlejší rozpočtové náklady</t>
  </si>
  <si>
    <t xml:space="preserve">    VRN6 - Územní vlivy</t>
  </si>
  <si>
    <t>HSV</t>
  </si>
  <si>
    <t>Práce a dodávky HSV</t>
  </si>
  <si>
    <t>Svislé a kompletní konstrukce</t>
  </si>
  <si>
    <t>310238411</t>
  </si>
  <si>
    <t>Zazdívka otvorů ve zdivu nadzákladovém cihlami pálenými plochy přes 0,25 m2 do 1 m2 na maltu cementovou</t>
  </si>
  <si>
    <t>m3</t>
  </si>
  <si>
    <t>-1676330002</t>
  </si>
  <si>
    <t>VV</t>
  </si>
  <si>
    <t>0,6*0,6*0,6*2</t>
  </si>
  <si>
    <t>Úpravy povrchů, podlahy a osazování výplní</t>
  </si>
  <si>
    <t>612315203</t>
  </si>
  <si>
    <t>Vápenná omítka jednotlivých malých ploch hrubá na stěnách, plochy jednotlivě přes 0,25 do 1 m2</t>
  </si>
  <si>
    <t>kus</t>
  </si>
  <si>
    <t>547733635</t>
  </si>
  <si>
    <t>612315223</t>
  </si>
  <si>
    <t>Vápenná omítka jednotlivých malých ploch štuková dvouvrstvá na stěnách, plochy jednotlivě přes 0,25 do 1 m2</t>
  </si>
  <si>
    <t>-918190273</t>
  </si>
  <si>
    <t>621215123</t>
  </si>
  <si>
    <t>Oprava kontaktního zateplení z polystyrenových desek jednotlivých malých ploch tloušťky přes 80 do 120 mm podhledů, plochy jednotlivě přes 0,25 do 0,5 m2</t>
  </si>
  <si>
    <t>1545178291</t>
  </si>
  <si>
    <t>622525103</t>
  </si>
  <si>
    <t>Omítka tenkovrstvá jednotlivých malých ploch silikátová, akrylátová, silikonová nebo silikonsilikátová stěn, plochy jednotlivě přes 0,25 do 0,5 m2</t>
  </si>
  <si>
    <t>834991121</t>
  </si>
  <si>
    <t>Ostatní konstrukce a práce, bourání</t>
  </si>
  <si>
    <t>946111113</t>
  </si>
  <si>
    <t>Věže pojízdné trubkové nebo dílcové s maximálním zatížením podlahy do 200 kg/m2 šířky od 0,6 do 0,9 m, délky do 3,2 m výšky přes 2,5 m do 3,5 m montáž</t>
  </si>
  <si>
    <t>-1447412352</t>
  </si>
  <si>
    <t>946111116</t>
  </si>
  <si>
    <t>Věže pojízdné trubkové nebo dílcové s maximálním zatížením podlahy do 200 kg/m2 šířky od 0,6 do 0,9 m, délky do 3,2 m výšky přes 5,5 m do 6,6 m montáž</t>
  </si>
  <si>
    <t>1288518574</t>
  </si>
  <si>
    <t>946111213</t>
  </si>
  <si>
    <t>Věže pojízdné trubkové nebo dílcové s maximálním zatížením podlahy do 200 kg/m2 šířky od 0,6 do 0,9 m, délky do 3,2 m výšky přes 2,5 m do 3,5 m příplatek k ceně za každý den použití</t>
  </si>
  <si>
    <t>-1993908507</t>
  </si>
  <si>
    <t>946111216</t>
  </si>
  <si>
    <t>Věže pojízdné trubkové nebo dílcové s maximálním zatížením podlahy do 200 kg/m2 šířky od 0,6 do 0,9 m, délky do 3,2 m výšky přes 5,5 m do 6,6 m příplatek k ceně za každý den použití</t>
  </si>
  <si>
    <t>2060922102</t>
  </si>
  <si>
    <t>3*2</t>
  </si>
  <si>
    <t>946111813</t>
  </si>
  <si>
    <t>Věže pojízdné trubkové nebo dílcové s maximálním zatížením podlahy do 200 kg/m2 šířky od 0,6 do 0,9 m, délky do 3,2 m výšky přes 2,5 m do 3,5 m demontáž</t>
  </si>
  <si>
    <t>-1409353597</t>
  </si>
  <si>
    <t>946111816</t>
  </si>
  <si>
    <t>Věže pojízdné trubkové nebo dílcové s maximálním zatížením podlahy do 200 kg/m2 šířky od 0,6 do 0,9 m, délky do 3,2 m výšky přes 5,5 m do 6,6 m demontáž</t>
  </si>
  <si>
    <t>1121779799</t>
  </si>
  <si>
    <t>967041112</t>
  </si>
  <si>
    <t>Přisekání (špicování) rovných ostění v betonu po hrubém vybourání otvorů bez odstupu</t>
  </si>
  <si>
    <t>-1386816560</t>
  </si>
  <si>
    <t>(0,4*2+0,6*2)*0,6</t>
  </si>
  <si>
    <t>(0,55*4)*0,6</t>
  </si>
  <si>
    <t>(1,4*2+0,8*2)*0,6</t>
  </si>
  <si>
    <t>Součet</t>
  </si>
  <si>
    <t>971042551</t>
  </si>
  <si>
    <t>Vybourání otvorů v betonových příčkách a zdech základových nebo nadzákladových plochy do 1 m2, tl. jakékoliv</t>
  </si>
  <si>
    <t>1674120618</t>
  </si>
  <si>
    <t>2*0,6*0,6*0,3</t>
  </si>
  <si>
    <t>971042461</t>
  </si>
  <si>
    <t>Vybourání otvorů v betonových příčkách a zdech základových nebo nadzákladových plochy do 0,25 m2, tl. do 600 mm</t>
  </si>
  <si>
    <t>-744424542</t>
  </si>
  <si>
    <t>-1276370618</t>
  </si>
  <si>
    <t>1,4*0,6*0,6</t>
  </si>
  <si>
    <t>997</t>
  </si>
  <si>
    <t>Přesun sutě</t>
  </si>
  <si>
    <t>997013211</t>
  </si>
  <si>
    <t>Vnitrostaveništní doprava suti a vybouraných hmot vodorovně do 50 m s naložením ručně pro budovy a haly výšky do 6 m</t>
  </si>
  <si>
    <t>-111335557</t>
  </si>
  <si>
    <t>997013501</t>
  </si>
  <si>
    <t>Odvoz suti a vybouraných hmot na skládku nebo meziskládku se složením, na vzdálenost do 1 km</t>
  </si>
  <si>
    <t>-1449232069</t>
  </si>
  <si>
    <t>997013509</t>
  </si>
  <si>
    <t>Odvoz suti a vybouraných hmot na skládku nebo meziskládku se složením, na vzdálenost Příplatek k ceně za každý další započatý 1 km přes 1 km</t>
  </si>
  <si>
    <t>305753849</t>
  </si>
  <si>
    <t>2,85*5</t>
  </si>
  <si>
    <t>997013631</t>
  </si>
  <si>
    <t>Poplatek za uložení stavebního odpadu na skládce (skládkovné) směsného stavebního a demoličního zatříděného do Katalogu odpadů pod kódem 17 09 04</t>
  </si>
  <si>
    <t>1221447712</t>
  </si>
  <si>
    <t>2,585</t>
  </si>
  <si>
    <t>PSV</t>
  </si>
  <si>
    <t>Práce a dodávky PSV</t>
  </si>
  <si>
    <t>751</t>
  </si>
  <si>
    <t>751514_R1</t>
  </si>
  <si>
    <t>Ochrana žaluzie před sněhem - montáž</t>
  </si>
  <si>
    <t>-31145565</t>
  </si>
  <si>
    <t>42981_R1</t>
  </si>
  <si>
    <t>Ochrana žaluzie před sněhem - materiál</t>
  </si>
  <si>
    <t>2012075018</t>
  </si>
  <si>
    <t>767</t>
  </si>
  <si>
    <t>Konstrukce zámečnické</t>
  </si>
  <si>
    <t>767121_R2</t>
  </si>
  <si>
    <t>Oprava stěn a příček s výplní drátěné sítě výměna pletiva</t>
  </si>
  <si>
    <t>1460481543</t>
  </si>
  <si>
    <t>787</t>
  </si>
  <si>
    <t>Dokončovací práce - zasklívání</t>
  </si>
  <si>
    <t>787617_R1</t>
  </si>
  <si>
    <t>Zasklívání oken a dveří deskami plochými plnými polykarbonátovým profilem plným délky do 3000 mm s těsnící páskou bez UV ochrany, tl. 12 mm</t>
  </si>
  <si>
    <t>kpl</t>
  </si>
  <si>
    <t>-1775583217</t>
  </si>
  <si>
    <t>HZS</t>
  </si>
  <si>
    <t>Hodinové zúčtovací sazby</t>
  </si>
  <si>
    <t>HZS1292</t>
  </si>
  <si>
    <t>Hodinové zúčtovací sazby profesí HSV zemní a pomocné práce stavební dělník</t>
  </si>
  <si>
    <t>512</t>
  </si>
  <si>
    <t>-234399795</t>
  </si>
  <si>
    <t>5*8</t>
  </si>
  <si>
    <t>VRN</t>
  </si>
  <si>
    <t>Vedlejší rozpočtové náklady</t>
  </si>
  <si>
    <t>VRN6</t>
  </si>
  <si>
    <t>Územní vlivy</t>
  </si>
  <si>
    <t>065002000</t>
  </si>
  <si>
    <t>Mimostaveništní doprava materiálů, výrobků a strojů</t>
  </si>
  <si>
    <t>…</t>
  </si>
  <si>
    <t>1024</t>
  </si>
  <si>
    <t>-595793013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</si>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</sst>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4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23" xfId="0" applyFont="1" applyBorder="1" applyAlignment="1" applyProtection="1">
      <alignment horizontal="center" vertical="center"/>
    </xf>
    <xf numFmtId="49" fontId="33" fillId="0" borderId="23" xfId="0" applyNumberFormat="1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center" vertical="center" wrapText="1"/>
    </xf>
    <xf numFmtId="167" fontId="33" fillId="0" borderId="23" xfId="0" applyNumberFormat="1" applyFont="1" applyBorder="1" applyAlignment="1" applyProtection="1">
      <alignment vertical="center"/>
    </xf>
    <xf numFmtId="4" fontId="33" fillId="2" borderId="23" xfId="0" applyNumberFormat="1" applyFont="1" applyFill="1" applyBorder="1" applyAlignment="1" applyProtection="1">
      <alignment vertical="center"/>
      <protection locked="0"/>
    </xf>
    <xf numFmtId="4" fontId="33" fillId="0" borderId="23" xfId="0" applyNumberFormat="1" applyFont="1" applyBorder="1" applyAlignment="1" applyProtection="1">
      <alignment vertical="center"/>
    </xf>
    <xf numFmtId="0" fontId="34" fillId="0" borderId="4" xfId="0" applyFont="1" applyBorder="1" applyAlignment="1">
      <alignment vertical="center"/>
    </xf>
    <xf numFmtId="0" fontId="33" fillId="2" borderId="15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21" xfId="0" applyFont="1" applyBorder="1" applyAlignment="1" applyProtection="1">
      <alignment horizontal="left" vertical="center"/>
    </xf>
    <xf numFmtId="0" fontId="8" fillId="0" borderId="21" xfId="0" applyFont="1" applyBorder="1" applyAlignment="1" applyProtection="1">
      <alignment vertical="center"/>
    </xf>
    <xf numFmtId="4" fontId="8" fillId="0" borderId="21" xfId="0" applyNumberFormat="1" applyFont="1" applyBorder="1" applyAlignment="1" applyProtection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8" fillId="0" borderId="29" xfId="0" applyFont="1" applyBorder="1" applyAlignment="1">
      <alignment horizontal="left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45" fillId="0" borderId="27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vertical="top"/>
    </xf>
    <xf numFmtId="0" fontId="46" fillId="0" borderId="1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horizontal="center" vertical="center"/>
    </xf>
    <xf numFmtId="49" fontId="46" fillId="0" borderId="1" xfId="0" applyNumberFormat="1" applyFont="1" applyBorder="1" applyAlignment="1" applyProtection="1">
      <alignment horizontal="left" vertical="center"/>
    </xf>
    <xf numFmtId="0" fontId="45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36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37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38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39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40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41</v>
      </c>
      <c r="E29" s="48"/>
      <c r="F29" s="33" t="s">
        <v>42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43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s="3" customFormat="1" ht="14.4" customHeight="1">
      <c r="A31" s="3"/>
      <c r="B31" s="47"/>
      <c r="C31" s="48"/>
      <c r="D31" s="48"/>
      <c r="E31" s="48"/>
      <c r="F31" s="33" t="s">
        <v>44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s="3" customFormat="1" ht="14.4" customHeight="1">
      <c r="A32" s="3"/>
      <c r="B32" s="47"/>
      <c r="C32" s="48"/>
      <c r="D32" s="48"/>
      <c r="E32" s="48"/>
      <c r="F32" s="33" t="s">
        <v>45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46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47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48</v>
      </c>
      <c r="U35" s="55"/>
      <c r="V35" s="55"/>
      <c r="W35" s="55"/>
      <c r="X35" s="57" t="s">
        <v>49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50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4-MML-2024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ZŠ Sokolská, Liberec - VZT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 xml:space="preserve"> 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18. 11. 2024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Magistrát města Liberec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J.Kovář</v>
      </c>
      <c r="AN49" s="65"/>
      <c r="AO49" s="65"/>
      <c r="AP49" s="65"/>
      <c r="AQ49" s="41"/>
      <c r="AR49" s="45"/>
      <c r="AS49" s="75" t="s">
        <v>51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52</v>
      </c>
      <c r="D52" s="88"/>
      <c r="E52" s="88"/>
      <c r="F52" s="88"/>
      <c r="G52" s="88"/>
      <c r="H52" s="89"/>
      <c r="I52" s="90" t="s">
        <v>53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54</v>
      </c>
      <c r="AH52" s="88"/>
      <c r="AI52" s="88"/>
      <c r="AJ52" s="88"/>
      <c r="AK52" s="88"/>
      <c r="AL52" s="88"/>
      <c r="AM52" s="88"/>
      <c r="AN52" s="90" t="s">
        <v>55</v>
      </c>
      <c r="AO52" s="88"/>
      <c r="AP52" s="88"/>
      <c r="AQ52" s="92" t="s">
        <v>56</v>
      </c>
      <c r="AR52" s="45"/>
      <c r="AS52" s="93" t="s">
        <v>57</v>
      </c>
      <c r="AT52" s="94" t="s">
        <v>58</v>
      </c>
      <c r="AU52" s="94" t="s">
        <v>59</v>
      </c>
      <c r="AV52" s="94" t="s">
        <v>60</v>
      </c>
      <c r="AW52" s="94" t="s">
        <v>61</v>
      </c>
      <c r="AX52" s="94" t="s">
        <v>62</v>
      </c>
      <c r="AY52" s="94" t="s">
        <v>63</v>
      </c>
      <c r="AZ52" s="94" t="s">
        <v>64</v>
      </c>
      <c r="BA52" s="94" t="s">
        <v>65</v>
      </c>
      <c r="BB52" s="94" t="s">
        <v>66</v>
      </c>
      <c r="BC52" s="94" t="s">
        <v>67</v>
      </c>
      <c r="BD52" s="95" t="s">
        <v>68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69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ROUND(SUM(AG55:AG57),2)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ROUND(SUM(AS55:AS57),2)</f>
        <v>0</v>
      </c>
      <c r="AT54" s="107">
        <f>ROUND(SUM(AV54:AW54),2)</f>
        <v>0</v>
      </c>
      <c r="AU54" s="108">
        <f>ROUND(SUM(AU55:AU57),5)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ROUND(SUM(AZ55:AZ57),2)</f>
        <v>0</v>
      </c>
      <c r="BA54" s="107">
        <f>ROUND(SUM(BA55:BA57),2)</f>
        <v>0</v>
      </c>
      <c r="BB54" s="107">
        <f>ROUND(SUM(BB55:BB57),2)</f>
        <v>0</v>
      </c>
      <c r="BC54" s="107">
        <f>ROUND(SUM(BC55:BC57),2)</f>
        <v>0</v>
      </c>
      <c r="BD54" s="109">
        <f>ROUND(SUM(BD55:BD57),2)</f>
        <v>0</v>
      </c>
      <c r="BE54" s="6"/>
      <c r="BS54" s="110" t="s">
        <v>70</v>
      </c>
      <c r="BT54" s="110" t="s">
        <v>71</v>
      </c>
      <c r="BU54" s="111" t="s">
        <v>72</v>
      </c>
      <c r="BV54" s="110" t="s">
        <v>73</v>
      </c>
      <c r="BW54" s="110" t="s">
        <v>5</v>
      </c>
      <c r="BX54" s="110" t="s">
        <v>74</v>
      </c>
      <c r="CL54" s="110" t="s">
        <v>19</v>
      </c>
    </row>
    <row r="55" s="7" customFormat="1" ht="16.5" customHeight="1">
      <c r="A55" s="112" t="s">
        <v>75</v>
      </c>
      <c r="B55" s="113"/>
      <c r="C55" s="114"/>
      <c r="D55" s="115" t="s">
        <v>76</v>
      </c>
      <c r="E55" s="115"/>
      <c r="F55" s="115"/>
      <c r="G55" s="115"/>
      <c r="H55" s="115"/>
      <c r="I55" s="116"/>
      <c r="J55" s="115" t="s">
        <v>77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'01 - Vzduchotechnika'!J30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78</v>
      </c>
      <c r="AR55" s="119"/>
      <c r="AS55" s="120">
        <v>0</v>
      </c>
      <c r="AT55" s="121">
        <f>ROUND(SUM(AV55:AW55),2)</f>
        <v>0</v>
      </c>
      <c r="AU55" s="122">
        <f>'01 - Vzduchotechnika'!P82</f>
        <v>0</v>
      </c>
      <c r="AV55" s="121">
        <f>'01 - Vzduchotechnika'!J33</f>
        <v>0</v>
      </c>
      <c r="AW55" s="121">
        <f>'01 - Vzduchotechnika'!J34</f>
        <v>0</v>
      </c>
      <c r="AX55" s="121">
        <f>'01 - Vzduchotechnika'!J35</f>
        <v>0</v>
      </c>
      <c r="AY55" s="121">
        <f>'01 - Vzduchotechnika'!J36</f>
        <v>0</v>
      </c>
      <c r="AZ55" s="121">
        <f>'01 - Vzduchotechnika'!F33</f>
        <v>0</v>
      </c>
      <c r="BA55" s="121">
        <f>'01 - Vzduchotechnika'!F34</f>
        <v>0</v>
      </c>
      <c r="BB55" s="121">
        <f>'01 - Vzduchotechnika'!F35</f>
        <v>0</v>
      </c>
      <c r="BC55" s="121">
        <f>'01 - Vzduchotechnika'!F36</f>
        <v>0</v>
      </c>
      <c r="BD55" s="123">
        <f>'01 - Vzduchotechnika'!F37</f>
        <v>0</v>
      </c>
      <c r="BE55" s="7"/>
      <c r="BT55" s="124" t="s">
        <v>79</v>
      </c>
      <c r="BV55" s="124" t="s">
        <v>73</v>
      </c>
      <c r="BW55" s="124" t="s">
        <v>80</v>
      </c>
      <c r="BX55" s="124" t="s">
        <v>5</v>
      </c>
      <c r="CL55" s="124" t="s">
        <v>19</v>
      </c>
      <c r="CM55" s="124" t="s">
        <v>81</v>
      </c>
    </row>
    <row r="56" s="7" customFormat="1" ht="16.5" customHeight="1">
      <c r="A56" s="112" t="s">
        <v>75</v>
      </c>
      <c r="B56" s="113"/>
      <c r="C56" s="114"/>
      <c r="D56" s="115" t="s">
        <v>82</v>
      </c>
      <c r="E56" s="115"/>
      <c r="F56" s="115"/>
      <c r="G56" s="115"/>
      <c r="H56" s="115"/>
      <c r="I56" s="116"/>
      <c r="J56" s="115" t="s">
        <v>83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'02 - Elektroinstalace'!J30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78</v>
      </c>
      <c r="AR56" s="119"/>
      <c r="AS56" s="120">
        <v>0</v>
      </c>
      <c r="AT56" s="121">
        <f>ROUND(SUM(AV56:AW56),2)</f>
        <v>0</v>
      </c>
      <c r="AU56" s="122">
        <f>'02 - Elektroinstalace'!P84</f>
        <v>0</v>
      </c>
      <c r="AV56" s="121">
        <f>'02 - Elektroinstalace'!J33</f>
        <v>0</v>
      </c>
      <c r="AW56" s="121">
        <f>'02 - Elektroinstalace'!J34</f>
        <v>0</v>
      </c>
      <c r="AX56" s="121">
        <f>'02 - Elektroinstalace'!J35</f>
        <v>0</v>
      </c>
      <c r="AY56" s="121">
        <f>'02 - Elektroinstalace'!J36</f>
        <v>0</v>
      </c>
      <c r="AZ56" s="121">
        <f>'02 - Elektroinstalace'!F33</f>
        <v>0</v>
      </c>
      <c r="BA56" s="121">
        <f>'02 - Elektroinstalace'!F34</f>
        <v>0</v>
      </c>
      <c r="BB56" s="121">
        <f>'02 - Elektroinstalace'!F35</f>
        <v>0</v>
      </c>
      <c r="BC56" s="121">
        <f>'02 - Elektroinstalace'!F36</f>
        <v>0</v>
      </c>
      <c r="BD56" s="123">
        <f>'02 - Elektroinstalace'!F37</f>
        <v>0</v>
      </c>
      <c r="BE56" s="7"/>
      <c r="BT56" s="124" t="s">
        <v>79</v>
      </c>
      <c r="BV56" s="124" t="s">
        <v>73</v>
      </c>
      <c r="BW56" s="124" t="s">
        <v>84</v>
      </c>
      <c r="BX56" s="124" t="s">
        <v>5</v>
      </c>
      <c r="CL56" s="124" t="s">
        <v>19</v>
      </c>
      <c r="CM56" s="124" t="s">
        <v>81</v>
      </c>
    </row>
    <row r="57" s="7" customFormat="1" ht="16.5" customHeight="1">
      <c r="A57" s="112" t="s">
        <v>75</v>
      </c>
      <c r="B57" s="113"/>
      <c r="C57" s="114"/>
      <c r="D57" s="115" t="s">
        <v>85</v>
      </c>
      <c r="E57" s="115"/>
      <c r="F57" s="115"/>
      <c r="G57" s="115"/>
      <c r="H57" s="115"/>
      <c r="I57" s="116"/>
      <c r="J57" s="115" t="s">
        <v>86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'03 - Přípomoce VZT'!J30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78</v>
      </c>
      <c r="AR57" s="119"/>
      <c r="AS57" s="125">
        <v>0</v>
      </c>
      <c r="AT57" s="126">
        <f>ROUND(SUM(AV57:AW57),2)</f>
        <v>0</v>
      </c>
      <c r="AU57" s="127">
        <f>'03 - Přípomoce VZT'!P91</f>
        <v>0</v>
      </c>
      <c r="AV57" s="126">
        <f>'03 - Přípomoce VZT'!J33</f>
        <v>0</v>
      </c>
      <c r="AW57" s="126">
        <f>'03 - Přípomoce VZT'!J34</f>
        <v>0</v>
      </c>
      <c r="AX57" s="126">
        <f>'03 - Přípomoce VZT'!J35</f>
        <v>0</v>
      </c>
      <c r="AY57" s="126">
        <f>'03 - Přípomoce VZT'!J36</f>
        <v>0</v>
      </c>
      <c r="AZ57" s="126">
        <f>'03 - Přípomoce VZT'!F33</f>
        <v>0</v>
      </c>
      <c r="BA57" s="126">
        <f>'03 - Přípomoce VZT'!F34</f>
        <v>0</v>
      </c>
      <c r="BB57" s="126">
        <f>'03 - Přípomoce VZT'!F35</f>
        <v>0</v>
      </c>
      <c r="BC57" s="126">
        <f>'03 - Přípomoce VZT'!F36</f>
        <v>0</v>
      </c>
      <c r="BD57" s="128">
        <f>'03 - Přípomoce VZT'!F37</f>
        <v>0</v>
      </c>
      <c r="BE57" s="7"/>
      <c r="BT57" s="124" t="s">
        <v>79</v>
      </c>
      <c r="BV57" s="124" t="s">
        <v>73</v>
      </c>
      <c r="BW57" s="124" t="s">
        <v>87</v>
      </c>
      <c r="BX57" s="124" t="s">
        <v>5</v>
      </c>
      <c r="CL57" s="124" t="s">
        <v>19</v>
      </c>
      <c r="CM57" s="124" t="s">
        <v>81</v>
      </c>
    </row>
    <row r="58" s="2" customFormat="1" ht="30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  <row r="59" s="2" customFormat="1" ht="6.96" customHeight="1">
      <c r="A59" s="39"/>
      <c r="B59" s="60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45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</row>
  </sheetData>
  <sheetProtection sheet="1" formatColumns="0" formatRows="0" objects="1" scenarios="1" spinCount="100000" saltValue="svxhslAttKjxqTzZ6g4DD6m/FKeZeoaKjsvAXYm77S6W1lba/Vkwx7vGaREiaS36sWDKwRaUul3gt5TWGbb36g==" hashValue="lfFnC0wmE9GrZFRV0xU7UBLRMJ+iMFtrO3K4RBjvPWcmyp5feqLQdD8Fkcp3+LcBReVYoi886JO8zVejndhzFw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01 - Vzduchotechnika'!C2" display="/"/>
    <hyperlink ref="A56" location="'02 - Elektroinstalace'!C2" display="/"/>
    <hyperlink ref="A57" location="'03 - Přípomoce VZT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80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81</v>
      </c>
    </row>
    <row r="4" s="1" customFormat="1" ht="24.96" customHeight="1">
      <c r="B4" s="21"/>
      <c r="D4" s="131" t="s">
        <v>88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ZŠ Sokolská, Liberec - VZT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89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90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18. 11. 2024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37</v>
      </c>
      <c r="E30" s="39"/>
      <c r="F30" s="39"/>
      <c r="G30" s="39"/>
      <c r="H30" s="39"/>
      <c r="I30" s="39"/>
      <c r="J30" s="145">
        <f>ROUND(J82,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39</v>
      </c>
      <c r="G32" s="39"/>
      <c r="H32" s="39"/>
      <c r="I32" s="146" t="s">
        <v>38</v>
      </c>
      <c r="J32" s="146" t="s">
        <v>40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41</v>
      </c>
      <c r="E33" s="133" t="s">
        <v>42</v>
      </c>
      <c r="F33" s="148">
        <f>ROUND((SUM(BE82:BE119)),  2)</f>
        <v>0</v>
      </c>
      <c r="G33" s="39"/>
      <c r="H33" s="39"/>
      <c r="I33" s="149">
        <v>0.20999999999999999</v>
      </c>
      <c r="J33" s="148">
        <f>ROUND(((SUM(BE82:BE119))*I33),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43</v>
      </c>
      <c r="F34" s="148">
        <f>ROUND((SUM(BF82:BF119)),  2)</f>
        <v>0</v>
      </c>
      <c r="G34" s="39"/>
      <c r="H34" s="39"/>
      <c r="I34" s="149">
        <v>0.12</v>
      </c>
      <c r="J34" s="148">
        <f>ROUND(((SUM(BF82:BF119))*I34),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44</v>
      </c>
      <c r="F35" s="148">
        <f>ROUND((SUM(BG82:BG119)),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45</v>
      </c>
      <c r="F36" s="148">
        <f>ROUND((SUM(BH82:BH119)),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46</v>
      </c>
      <c r="F37" s="148">
        <f>ROUND((SUM(BI82:BI119)),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47</v>
      </c>
      <c r="E39" s="152"/>
      <c r="F39" s="152"/>
      <c r="G39" s="153" t="s">
        <v>48</v>
      </c>
      <c r="H39" s="154" t="s">
        <v>49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91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ZŠ Sokolská, Liberec - VZT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89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01 - Vzduchotechnika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18. 11. 2024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Magistrát města Liberec</v>
      </c>
      <c r="G54" s="41"/>
      <c r="H54" s="41"/>
      <c r="I54" s="33" t="s">
        <v>31</v>
      </c>
      <c r="J54" s="37" t="str">
        <f>E21</f>
        <v>J.Kovář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92</v>
      </c>
      <c r="D57" s="163"/>
      <c r="E57" s="163"/>
      <c r="F57" s="163"/>
      <c r="G57" s="163"/>
      <c r="H57" s="163"/>
      <c r="I57" s="163"/>
      <c r="J57" s="164" t="s">
        <v>93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69</v>
      </c>
      <c r="D59" s="41"/>
      <c r="E59" s="41"/>
      <c r="F59" s="41"/>
      <c r="G59" s="41"/>
      <c r="H59" s="41"/>
      <c r="I59" s="41"/>
      <c r="J59" s="103">
        <f>J82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94</v>
      </c>
    </row>
    <row r="60" s="9" customFormat="1" ht="24.96" customHeight="1">
      <c r="A60" s="9"/>
      <c r="B60" s="166"/>
      <c r="C60" s="167"/>
      <c r="D60" s="168" t="s">
        <v>95</v>
      </c>
      <c r="E60" s="169"/>
      <c r="F60" s="169"/>
      <c r="G60" s="169"/>
      <c r="H60" s="169"/>
      <c r="I60" s="169"/>
      <c r="J60" s="170">
        <f>J83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6"/>
      <c r="C61" s="167"/>
      <c r="D61" s="168" t="s">
        <v>96</v>
      </c>
      <c r="E61" s="169"/>
      <c r="F61" s="169"/>
      <c r="G61" s="169"/>
      <c r="H61" s="169"/>
      <c r="I61" s="169"/>
      <c r="J61" s="170">
        <f>J95</f>
        <v>0</v>
      </c>
      <c r="K61" s="167"/>
      <c r="L61" s="17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6"/>
      <c r="C62" s="167"/>
      <c r="D62" s="168" t="s">
        <v>97</v>
      </c>
      <c r="E62" s="169"/>
      <c r="F62" s="169"/>
      <c r="G62" s="169"/>
      <c r="H62" s="169"/>
      <c r="I62" s="169"/>
      <c r="J62" s="170">
        <f>J107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39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6.96" customHeight="1">
      <c r="A64" s="39"/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8" s="2" customFormat="1" ht="6.96" customHeight="1">
      <c r="A68" s="39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24.96" customHeight="1">
      <c r="A69" s="39"/>
      <c r="B69" s="40"/>
      <c r="C69" s="24" t="s">
        <v>98</v>
      </c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16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41"/>
      <c r="D72" s="41"/>
      <c r="E72" s="161" t="str">
        <f>E7</f>
        <v>ZŠ Sokolská, Liberec - VZT</v>
      </c>
      <c r="F72" s="33"/>
      <c r="G72" s="33"/>
      <c r="H72" s="33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89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70" t="str">
        <f>E9</f>
        <v>01 - Vzduchotechnika</v>
      </c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21</v>
      </c>
      <c r="D76" s="41"/>
      <c r="E76" s="41"/>
      <c r="F76" s="28" t="str">
        <f>F12</f>
        <v xml:space="preserve"> </v>
      </c>
      <c r="G76" s="41"/>
      <c r="H76" s="41"/>
      <c r="I76" s="33" t="s">
        <v>23</v>
      </c>
      <c r="J76" s="73" t="str">
        <f>IF(J12="","",J12)</f>
        <v>18. 11. 2024</v>
      </c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25</v>
      </c>
      <c r="D78" s="41"/>
      <c r="E78" s="41"/>
      <c r="F78" s="28" t="str">
        <f>E15</f>
        <v>Magistrát města Liberec</v>
      </c>
      <c r="G78" s="41"/>
      <c r="H78" s="41"/>
      <c r="I78" s="33" t="s">
        <v>31</v>
      </c>
      <c r="J78" s="37" t="str">
        <f>E21</f>
        <v>J.Kovář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29</v>
      </c>
      <c r="D79" s="41"/>
      <c r="E79" s="41"/>
      <c r="F79" s="28" t="str">
        <f>IF(E18="","",E18)</f>
        <v>Vyplň údaj</v>
      </c>
      <c r="G79" s="41"/>
      <c r="H79" s="41"/>
      <c r="I79" s="33" t="s">
        <v>34</v>
      </c>
      <c r="J79" s="37" t="str">
        <f>E24</f>
        <v xml:space="preserve"> 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0.32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0" customFormat="1" ht="29.28" customHeight="1">
      <c r="A81" s="172"/>
      <c r="B81" s="173"/>
      <c r="C81" s="174" t="s">
        <v>99</v>
      </c>
      <c r="D81" s="175" t="s">
        <v>56</v>
      </c>
      <c r="E81" s="175" t="s">
        <v>52</v>
      </c>
      <c r="F81" s="175" t="s">
        <v>53</v>
      </c>
      <c r="G81" s="175" t="s">
        <v>100</v>
      </c>
      <c r="H81" s="175" t="s">
        <v>101</v>
      </c>
      <c r="I81" s="175" t="s">
        <v>102</v>
      </c>
      <c r="J81" s="175" t="s">
        <v>93</v>
      </c>
      <c r="K81" s="176" t="s">
        <v>103</v>
      </c>
      <c r="L81" s="177"/>
      <c r="M81" s="93" t="s">
        <v>19</v>
      </c>
      <c r="N81" s="94" t="s">
        <v>41</v>
      </c>
      <c r="O81" s="94" t="s">
        <v>104</v>
      </c>
      <c r="P81" s="94" t="s">
        <v>105</v>
      </c>
      <c r="Q81" s="94" t="s">
        <v>106</v>
      </c>
      <c r="R81" s="94" t="s">
        <v>107</v>
      </c>
      <c r="S81" s="94" t="s">
        <v>108</v>
      </c>
      <c r="T81" s="95" t="s">
        <v>109</v>
      </c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</row>
    <row r="82" s="2" customFormat="1" ht="22.8" customHeight="1">
      <c r="A82" s="39"/>
      <c r="B82" s="40"/>
      <c r="C82" s="100" t="s">
        <v>110</v>
      </c>
      <c r="D82" s="41"/>
      <c r="E82" s="41"/>
      <c r="F82" s="41"/>
      <c r="G82" s="41"/>
      <c r="H82" s="41"/>
      <c r="I82" s="41"/>
      <c r="J82" s="178">
        <f>BK82</f>
        <v>0</v>
      </c>
      <c r="K82" s="41"/>
      <c r="L82" s="45"/>
      <c r="M82" s="96"/>
      <c r="N82" s="179"/>
      <c r="O82" s="97"/>
      <c r="P82" s="180">
        <f>P83+P95+P107</f>
        <v>0</v>
      </c>
      <c r="Q82" s="97"/>
      <c r="R82" s="180">
        <f>R83+R95+R107</f>
        <v>0</v>
      </c>
      <c r="S82" s="97"/>
      <c r="T82" s="181">
        <f>T83+T95+T107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T82" s="18" t="s">
        <v>70</v>
      </c>
      <c r="AU82" s="18" t="s">
        <v>94</v>
      </c>
      <c r="BK82" s="182">
        <f>BK83+BK95+BK107</f>
        <v>0</v>
      </c>
    </row>
    <row r="83" s="11" customFormat="1" ht="25.92" customHeight="1">
      <c r="A83" s="11"/>
      <c r="B83" s="183"/>
      <c r="C83" s="184"/>
      <c r="D83" s="185" t="s">
        <v>70</v>
      </c>
      <c r="E83" s="186" t="s">
        <v>111</v>
      </c>
      <c r="F83" s="186" t="s">
        <v>111</v>
      </c>
      <c r="G83" s="184"/>
      <c r="H83" s="184"/>
      <c r="I83" s="187"/>
      <c r="J83" s="188">
        <f>BK83</f>
        <v>0</v>
      </c>
      <c r="K83" s="184"/>
      <c r="L83" s="189"/>
      <c r="M83" s="190"/>
      <c r="N83" s="191"/>
      <c r="O83" s="191"/>
      <c r="P83" s="192">
        <f>SUM(P84:P94)</f>
        <v>0</v>
      </c>
      <c r="Q83" s="191"/>
      <c r="R83" s="192">
        <f>SUM(R84:R94)</f>
        <v>0</v>
      </c>
      <c r="S83" s="191"/>
      <c r="T83" s="193">
        <f>SUM(T84:T94)</f>
        <v>0</v>
      </c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R83" s="194" t="s">
        <v>79</v>
      </c>
      <c r="AT83" s="195" t="s">
        <v>70</v>
      </c>
      <c r="AU83" s="195" t="s">
        <v>71</v>
      </c>
      <c r="AY83" s="194" t="s">
        <v>112</v>
      </c>
      <c r="BK83" s="196">
        <f>SUM(BK84:BK94)</f>
        <v>0</v>
      </c>
    </row>
    <row r="84" s="2" customFormat="1" ht="204.9" customHeight="1">
      <c r="A84" s="39"/>
      <c r="B84" s="40"/>
      <c r="C84" s="197" t="s">
        <v>79</v>
      </c>
      <c r="D84" s="197" t="s">
        <v>113</v>
      </c>
      <c r="E84" s="198" t="s">
        <v>114</v>
      </c>
      <c r="F84" s="199" t="s">
        <v>115</v>
      </c>
      <c r="G84" s="200" t="s">
        <v>116</v>
      </c>
      <c r="H84" s="201">
        <v>1</v>
      </c>
      <c r="I84" s="202"/>
      <c r="J84" s="203">
        <f>ROUND(I84*H84,2)</f>
        <v>0</v>
      </c>
      <c r="K84" s="199" t="s">
        <v>19</v>
      </c>
      <c r="L84" s="45"/>
      <c r="M84" s="204" t="s">
        <v>19</v>
      </c>
      <c r="N84" s="205" t="s">
        <v>42</v>
      </c>
      <c r="O84" s="85"/>
      <c r="P84" s="206">
        <f>O84*H84</f>
        <v>0</v>
      </c>
      <c r="Q84" s="206">
        <v>0</v>
      </c>
      <c r="R84" s="206">
        <f>Q84*H84</f>
        <v>0</v>
      </c>
      <c r="S84" s="206">
        <v>0</v>
      </c>
      <c r="T84" s="207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08" t="s">
        <v>117</v>
      </c>
      <c r="AT84" s="208" t="s">
        <v>113</v>
      </c>
      <c r="AU84" s="208" t="s">
        <v>79</v>
      </c>
      <c r="AY84" s="18" t="s">
        <v>112</v>
      </c>
      <c r="BE84" s="209">
        <f>IF(N84="základní",J84,0)</f>
        <v>0</v>
      </c>
      <c r="BF84" s="209">
        <f>IF(N84="snížená",J84,0)</f>
        <v>0</v>
      </c>
      <c r="BG84" s="209">
        <f>IF(N84="zákl. přenesená",J84,0)</f>
        <v>0</v>
      </c>
      <c r="BH84" s="209">
        <f>IF(N84="sníž. přenesená",J84,0)</f>
        <v>0</v>
      </c>
      <c r="BI84" s="209">
        <f>IF(N84="nulová",J84,0)</f>
        <v>0</v>
      </c>
      <c r="BJ84" s="18" t="s">
        <v>79</v>
      </c>
      <c r="BK84" s="209">
        <f>ROUND(I84*H84,2)</f>
        <v>0</v>
      </c>
      <c r="BL84" s="18" t="s">
        <v>117</v>
      </c>
      <c r="BM84" s="208" t="s">
        <v>81</v>
      </c>
    </row>
    <row r="85" s="2" customFormat="1" ht="16.5" customHeight="1">
      <c r="A85" s="39"/>
      <c r="B85" s="40"/>
      <c r="C85" s="197" t="s">
        <v>81</v>
      </c>
      <c r="D85" s="197" t="s">
        <v>113</v>
      </c>
      <c r="E85" s="198" t="s">
        <v>118</v>
      </c>
      <c r="F85" s="199" t="s">
        <v>119</v>
      </c>
      <c r="G85" s="200" t="s">
        <v>116</v>
      </c>
      <c r="H85" s="201">
        <v>1</v>
      </c>
      <c r="I85" s="202"/>
      <c r="J85" s="203">
        <f>ROUND(I85*H85,2)</f>
        <v>0</v>
      </c>
      <c r="K85" s="199" t="s">
        <v>19</v>
      </c>
      <c r="L85" s="45"/>
      <c r="M85" s="204" t="s">
        <v>19</v>
      </c>
      <c r="N85" s="205" t="s">
        <v>42</v>
      </c>
      <c r="O85" s="85"/>
      <c r="P85" s="206">
        <f>O85*H85</f>
        <v>0</v>
      </c>
      <c r="Q85" s="206">
        <v>0</v>
      </c>
      <c r="R85" s="206">
        <f>Q85*H85</f>
        <v>0</v>
      </c>
      <c r="S85" s="206">
        <v>0</v>
      </c>
      <c r="T85" s="207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08" t="s">
        <v>117</v>
      </c>
      <c r="AT85" s="208" t="s">
        <v>113</v>
      </c>
      <c r="AU85" s="208" t="s">
        <v>79</v>
      </c>
      <c r="AY85" s="18" t="s">
        <v>112</v>
      </c>
      <c r="BE85" s="209">
        <f>IF(N85="základní",J85,0)</f>
        <v>0</v>
      </c>
      <c r="BF85" s="209">
        <f>IF(N85="snížená",J85,0)</f>
        <v>0</v>
      </c>
      <c r="BG85" s="209">
        <f>IF(N85="zákl. přenesená",J85,0)</f>
        <v>0</v>
      </c>
      <c r="BH85" s="209">
        <f>IF(N85="sníž. přenesená",J85,0)</f>
        <v>0</v>
      </c>
      <c r="BI85" s="209">
        <f>IF(N85="nulová",J85,0)</f>
        <v>0</v>
      </c>
      <c r="BJ85" s="18" t="s">
        <v>79</v>
      </c>
      <c r="BK85" s="209">
        <f>ROUND(I85*H85,2)</f>
        <v>0</v>
      </c>
      <c r="BL85" s="18" t="s">
        <v>117</v>
      </c>
      <c r="BM85" s="208" t="s">
        <v>117</v>
      </c>
    </row>
    <row r="86" s="2" customFormat="1" ht="16.5" customHeight="1">
      <c r="A86" s="39"/>
      <c r="B86" s="40"/>
      <c r="C86" s="197" t="s">
        <v>120</v>
      </c>
      <c r="D86" s="197" t="s">
        <v>113</v>
      </c>
      <c r="E86" s="198" t="s">
        <v>121</v>
      </c>
      <c r="F86" s="199" t="s">
        <v>122</v>
      </c>
      <c r="G86" s="200" t="s">
        <v>116</v>
      </c>
      <c r="H86" s="201">
        <v>1</v>
      </c>
      <c r="I86" s="202"/>
      <c r="J86" s="203">
        <f>ROUND(I86*H86,2)</f>
        <v>0</v>
      </c>
      <c r="K86" s="199" t="s">
        <v>19</v>
      </c>
      <c r="L86" s="45"/>
      <c r="M86" s="204" t="s">
        <v>19</v>
      </c>
      <c r="N86" s="205" t="s">
        <v>42</v>
      </c>
      <c r="O86" s="85"/>
      <c r="P86" s="206">
        <f>O86*H86</f>
        <v>0</v>
      </c>
      <c r="Q86" s="206">
        <v>0</v>
      </c>
      <c r="R86" s="206">
        <f>Q86*H86</f>
        <v>0</v>
      </c>
      <c r="S86" s="206">
        <v>0</v>
      </c>
      <c r="T86" s="207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08" t="s">
        <v>117</v>
      </c>
      <c r="AT86" s="208" t="s">
        <v>113</v>
      </c>
      <c r="AU86" s="208" t="s">
        <v>79</v>
      </c>
      <c r="AY86" s="18" t="s">
        <v>112</v>
      </c>
      <c r="BE86" s="209">
        <f>IF(N86="základní",J86,0)</f>
        <v>0</v>
      </c>
      <c r="BF86" s="209">
        <f>IF(N86="snížená",J86,0)</f>
        <v>0</v>
      </c>
      <c r="BG86" s="209">
        <f>IF(N86="zákl. přenesená",J86,0)</f>
        <v>0</v>
      </c>
      <c r="BH86" s="209">
        <f>IF(N86="sníž. přenesená",J86,0)</f>
        <v>0</v>
      </c>
      <c r="BI86" s="209">
        <f>IF(N86="nulová",J86,0)</f>
        <v>0</v>
      </c>
      <c r="BJ86" s="18" t="s">
        <v>79</v>
      </c>
      <c r="BK86" s="209">
        <f>ROUND(I86*H86,2)</f>
        <v>0</v>
      </c>
      <c r="BL86" s="18" t="s">
        <v>117</v>
      </c>
      <c r="BM86" s="208" t="s">
        <v>123</v>
      </c>
    </row>
    <row r="87" s="2" customFormat="1" ht="16.5" customHeight="1">
      <c r="A87" s="39"/>
      <c r="B87" s="40"/>
      <c r="C87" s="197" t="s">
        <v>117</v>
      </c>
      <c r="D87" s="197" t="s">
        <v>113</v>
      </c>
      <c r="E87" s="198" t="s">
        <v>124</v>
      </c>
      <c r="F87" s="199" t="s">
        <v>125</v>
      </c>
      <c r="G87" s="200" t="s">
        <v>116</v>
      </c>
      <c r="H87" s="201">
        <v>8</v>
      </c>
      <c r="I87" s="202"/>
      <c r="J87" s="203">
        <f>ROUND(I87*H87,2)</f>
        <v>0</v>
      </c>
      <c r="K87" s="199" t="s">
        <v>19</v>
      </c>
      <c r="L87" s="45"/>
      <c r="M87" s="204" t="s">
        <v>19</v>
      </c>
      <c r="N87" s="205" t="s">
        <v>42</v>
      </c>
      <c r="O87" s="85"/>
      <c r="P87" s="206">
        <f>O87*H87</f>
        <v>0</v>
      </c>
      <c r="Q87" s="206">
        <v>0</v>
      </c>
      <c r="R87" s="206">
        <f>Q87*H87</f>
        <v>0</v>
      </c>
      <c r="S87" s="206">
        <v>0</v>
      </c>
      <c r="T87" s="207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08" t="s">
        <v>117</v>
      </c>
      <c r="AT87" s="208" t="s">
        <v>113</v>
      </c>
      <c r="AU87" s="208" t="s">
        <v>79</v>
      </c>
      <c r="AY87" s="18" t="s">
        <v>112</v>
      </c>
      <c r="BE87" s="209">
        <f>IF(N87="základní",J87,0)</f>
        <v>0</v>
      </c>
      <c r="BF87" s="209">
        <f>IF(N87="snížená",J87,0)</f>
        <v>0</v>
      </c>
      <c r="BG87" s="209">
        <f>IF(N87="zákl. přenesená",J87,0)</f>
        <v>0</v>
      </c>
      <c r="BH87" s="209">
        <f>IF(N87="sníž. přenesená",J87,0)</f>
        <v>0</v>
      </c>
      <c r="BI87" s="209">
        <f>IF(N87="nulová",J87,0)</f>
        <v>0</v>
      </c>
      <c r="BJ87" s="18" t="s">
        <v>79</v>
      </c>
      <c r="BK87" s="209">
        <f>ROUND(I87*H87,2)</f>
        <v>0</v>
      </c>
      <c r="BL87" s="18" t="s">
        <v>117</v>
      </c>
      <c r="BM87" s="208" t="s">
        <v>126</v>
      </c>
    </row>
    <row r="88" s="2" customFormat="1" ht="16.5" customHeight="1">
      <c r="A88" s="39"/>
      <c r="B88" s="40"/>
      <c r="C88" s="197" t="s">
        <v>127</v>
      </c>
      <c r="D88" s="197" t="s">
        <v>113</v>
      </c>
      <c r="E88" s="198" t="s">
        <v>128</v>
      </c>
      <c r="F88" s="199" t="s">
        <v>129</v>
      </c>
      <c r="G88" s="200" t="s">
        <v>116</v>
      </c>
      <c r="H88" s="201">
        <v>7</v>
      </c>
      <c r="I88" s="202"/>
      <c r="J88" s="203">
        <f>ROUND(I88*H88,2)</f>
        <v>0</v>
      </c>
      <c r="K88" s="199" t="s">
        <v>19</v>
      </c>
      <c r="L88" s="45"/>
      <c r="M88" s="204" t="s">
        <v>19</v>
      </c>
      <c r="N88" s="205" t="s">
        <v>42</v>
      </c>
      <c r="O88" s="85"/>
      <c r="P88" s="206">
        <f>O88*H88</f>
        <v>0</v>
      </c>
      <c r="Q88" s="206">
        <v>0</v>
      </c>
      <c r="R88" s="206">
        <f>Q88*H88</f>
        <v>0</v>
      </c>
      <c r="S88" s="206">
        <v>0</v>
      </c>
      <c r="T88" s="207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08" t="s">
        <v>117</v>
      </c>
      <c r="AT88" s="208" t="s">
        <v>113</v>
      </c>
      <c r="AU88" s="208" t="s">
        <v>79</v>
      </c>
      <c r="AY88" s="18" t="s">
        <v>112</v>
      </c>
      <c r="BE88" s="209">
        <f>IF(N88="základní",J88,0)</f>
        <v>0</v>
      </c>
      <c r="BF88" s="209">
        <f>IF(N88="snížená",J88,0)</f>
        <v>0</v>
      </c>
      <c r="BG88" s="209">
        <f>IF(N88="zákl. přenesená",J88,0)</f>
        <v>0</v>
      </c>
      <c r="BH88" s="209">
        <f>IF(N88="sníž. přenesená",J88,0)</f>
        <v>0</v>
      </c>
      <c r="BI88" s="209">
        <f>IF(N88="nulová",J88,0)</f>
        <v>0</v>
      </c>
      <c r="BJ88" s="18" t="s">
        <v>79</v>
      </c>
      <c r="BK88" s="209">
        <f>ROUND(I88*H88,2)</f>
        <v>0</v>
      </c>
      <c r="BL88" s="18" t="s">
        <v>117</v>
      </c>
      <c r="BM88" s="208" t="s">
        <v>130</v>
      </c>
    </row>
    <row r="89" s="2" customFormat="1" ht="16.5" customHeight="1">
      <c r="A89" s="39"/>
      <c r="B89" s="40"/>
      <c r="C89" s="197" t="s">
        <v>123</v>
      </c>
      <c r="D89" s="197" t="s">
        <v>113</v>
      </c>
      <c r="E89" s="198" t="s">
        <v>131</v>
      </c>
      <c r="F89" s="199" t="s">
        <v>129</v>
      </c>
      <c r="G89" s="200" t="s">
        <v>116</v>
      </c>
      <c r="H89" s="201">
        <v>10</v>
      </c>
      <c r="I89" s="202"/>
      <c r="J89" s="203">
        <f>ROUND(I89*H89,2)</f>
        <v>0</v>
      </c>
      <c r="K89" s="199" t="s">
        <v>19</v>
      </c>
      <c r="L89" s="45"/>
      <c r="M89" s="204" t="s">
        <v>19</v>
      </c>
      <c r="N89" s="205" t="s">
        <v>42</v>
      </c>
      <c r="O89" s="85"/>
      <c r="P89" s="206">
        <f>O89*H89</f>
        <v>0</v>
      </c>
      <c r="Q89" s="206">
        <v>0</v>
      </c>
      <c r="R89" s="206">
        <f>Q89*H89</f>
        <v>0</v>
      </c>
      <c r="S89" s="206">
        <v>0</v>
      </c>
      <c r="T89" s="207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08" t="s">
        <v>117</v>
      </c>
      <c r="AT89" s="208" t="s">
        <v>113</v>
      </c>
      <c r="AU89" s="208" t="s">
        <v>79</v>
      </c>
      <c r="AY89" s="18" t="s">
        <v>112</v>
      </c>
      <c r="BE89" s="209">
        <f>IF(N89="základní",J89,0)</f>
        <v>0</v>
      </c>
      <c r="BF89" s="209">
        <f>IF(N89="snížená",J89,0)</f>
        <v>0</v>
      </c>
      <c r="BG89" s="209">
        <f>IF(N89="zákl. přenesená",J89,0)</f>
        <v>0</v>
      </c>
      <c r="BH89" s="209">
        <f>IF(N89="sníž. přenesená",J89,0)</f>
        <v>0</v>
      </c>
      <c r="BI89" s="209">
        <f>IF(N89="nulová",J89,0)</f>
        <v>0</v>
      </c>
      <c r="BJ89" s="18" t="s">
        <v>79</v>
      </c>
      <c r="BK89" s="209">
        <f>ROUND(I89*H89,2)</f>
        <v>0</v>
      </c>
      <c r="BL89" s="18" t="s">
        <v>117</v>
      </c>
      <c r="BM89" s="208" t="s">
        <v>8</v>
      </c>
    </row>
    <row r="90" s="2" customFormat="1" ht="16.5" customHeight="1">
      <c r="A90" s="39"/>
      <c r="B90" s="40"/>
      <c r="C90" s="210" t="s">
        <v>132</v>
      </c>
      <c r="D90" s="210" t="s">
        <v>133</v>
      </c>
      <c r="E90" s="211" t="s">
        <v>134</v>
      </c>
      <c r="F90" s="212" t="s">
        <v>135</v>
      </c>
      <c r="G90" s="213" t="s">
        <v>136</v>
      </c>
      <c r="H90" s="214">
        <v>60</v>
      </c>
      <c r="I90" s="215"/>
      <c r="J90" s="216">
        <f>ROUND(I90*H90,2)</f>
        <v>0</v>
      </c>
      <c r="K90" s="212" t="s">
        <v>19</v>
      </c>
      <c r="L90" s="217"/>
      <c r="M90" s="218" t="s">
        <v>19</v>
      </c>
      <c r="N90" s="219" t="s">
        <v>42</v>
      </c>
      <c r="O90" s="85"/>
      <c r="P90" s="206">
        <f>O90*H90</f>
        <v>0</v>
      </c>
      <c r="Q90" s="206">
        <v>0</v>
      </c>
      <c r="R90" s="206">
        <f>Q90*H90</f>
        <v>0</v>
      </c>
      <c r="S90" s="206">
        <v>0</v>
      </c>
      <c r="T90" s="207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08" t="s">
        <v>126</v>
      </c>
      <c r="AT90" s="208" t="s">
        <v>133</v>
      </c>
      <c r="AU90" s="208" t="s">
        <v>79</v>
      </c>
      <c r="AY90" s="18" t="s">
        <v>112</v>
      </c>
      <c r="BE90" s="209">
        <f>IF(N90="základní",J90,0)</f>
        <v>0</v>
      </c>
      <c r="BF90" s="209">
        <f>IF(N90="snížená",J90,0)</f>
        <v>0</v>
      </c>
      <c r="BG90" s="209">
        <f>IF(N90="zákl. přenesená",J90,0)</f>
        <v>0</v>
      </c>
      <c r="BH90" s="209">
        <f>IF(N90="sníž. přenesená",J90,0)</f>
        <v>0</v>
      </c>
      <c r="BI90" s="209">
        <f>IF(N90="nulová",J90,0)</f>
        <v>0</v>
      </c>
      <c r="BJ90" s="18" t="s">
        <v>79</v>
      </c>
      <c r="BK90" s="209">
        <f>ROUND(I90*H90,2)</f>
        <v>0</v>
      </c>
      <c r="BL90" s="18" t="s">
        <v>117</v>
      </c>
      <c r="BM90" s="208" t="s">
        <v>137</v>
      </c>
    </row>
    <row r="91" s="2" customFormat="1" ht="24.15" customHeight="1">
      <c r="A91" s="39"/>
      <c r="B91" s="40"/>
      <c r="C91" s="210" t="s">
        <v>126</v>
      </c>
      <c r="D91" s="210" t="s">
        <v>133</v>
      </c>
      <c r="E91" s="211" t="s">
        <v>138</v>
      </c>
      <c r="F91" s="212" t="s">
        <v>139</v>
      </c>
      <c r="G91" s="213" t="s">
        <v>140</v>
      </c>
      <c r="H91" s="214">
        <v>66</v>
      </c>
      <c r="I91" s="215"/>
      <c r="J91" s="216">
        <f>ROUND(I91*H91,2)</f>
        <v>0</v>
      </c>
      <c r="K91" s="212" t="s">
        <v>19</v>
      </c>
      <c r="L91" s="217"/>
      <c r="M91" s="218" t="s">
        <v>19</v>
      </c>
      <c r="N91" s="219" t="s">
        <v>42</v>
      </c>
      <c r="O91" s="85"/>
      <c r="P91" s="206">
        <f>O91*H91</f>
        <v>0</v>
      </c>
      <c r="Q91" s="206">
        <v>0</v>
      </c>
      <c r="R91" s="206">
        <f>Q91*H91</f>
        <v>0</v>
      </c>
      <c r="S91" s="206">
        <v>0</v>
      </c>
      <c r="T91" s="207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08" t="s">
        <v>126</v>
      </c>
      <c r="AT91" s="208" t="s">
        <v>133</v>
      </c>
      <c r="AU91" s="208" t="s">
        <v>79</v>
      </c>
      <c r="AY91" s="18" t="s">
        <v>112</v>
      </c>
      <c r="BE91" s="209">
        <f>IF(N91="základní",J91,0)</f>
        <v>0</v>
      </c>
      <c r="BF91" s="209">
        <f>IF(N91="snížená",J91,0)</f>
        <v>0</v>
      </c>
      <c r="BG91" s="209">
        <f>IF(N91="zákl. přenesená",J91,0)</f>
        <v>0</v>
      </c>
      <c r="BH91" s="209">
        <f>IF(N91="sníž. přenesená",J91,0)</f>
        <v>0</v>
      </c>
      <c r="BI91" s="209">
        <f>IF(N91="nulová",J91,0)</f>
        <v>0</v>
      </c>
      <c r="BJ91" s="18" t="s">
        <v>79</v>
      </c>
      <c r="BK91" s="209">
        <f>ROUND(I91*H91,2)</f>
        <v>0</v>
      </c>
      <c r="BL91" s="18" t="s">
        <v>117</v>
      </c>
      <c r="BM91" s="208" t="s">
        <v>141</v>
      </c>
    </row>
    <row r="92" s="2" customFormat="1" ht="24.15" customHeight="1">
      <c r="A92" s="39"/>
      <c r="B92" s="40"/>
      <c r="C92" s="210" t="s">
        <v>142</v>
      </c>
      <c r="D92" s="210" t="s">
        <v>133</v>
      </c>
      <c r="E92" s="211" t="s">
        <v>143</v>
      </c>
      <c r="F92" s="212" t="s">
        <v>144</v>
      </c>
      <c r="G92" s="213" t="s">
        <v>136</v>
      </c>
      <c r="H92" s="214">
        <v>23</v>
      </c>
      <c r="I92" s="215"/>
      <c r="J92" s="216">
        <f>ROUND(I92*H92,2)</f>
        <v>0</v>
      </c>
      <c r="K92" s="212" t="s">
        <v>19</v>
      </c>
      <c r="L92" s="217"/>
      <c r="M92" s="218" t="s">
        <v>19</v>
      </c>
      <c r="N92" s="219" t="s">
        <v>42</v>
      </c>
      <c r="O92" s="85"/>
      <c r="P92" s="206">
        <f>O92*H92</f>
        <v>0</v>
      </c>
      <c r="Q92" s="206">
        <v>0</v>
      </c>
      <c r="R92" s="206">
        <f>Q92*H92</f>
        <v>0</v>
      </c>
      <c r="S92" s="206">
        <v>0</v>
      </c>
      <c r="T92" s="207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08" t="s">
        <v>126</v>
      </c>
      <c r="AT92" s="208" t="s">
        <v>133</v>
      </c>
      <c r="AU92" s="208" t="s">
        <v>79</v>
      </c>
      <c r="AY92" s="18" t="s">
        <v>112</v>
      </c>
      <c r="BE92" s="209">
        <f>IF(N92="základní",J92,0)</f>
        <v>0</v>
      </c>
      <c r="BF92" s="209">
        <f>IF(N92="snížená",J92,0)</f>
        <v>0</v>
      </c>
      <c r="BG92" s="209">
        <f>IF(N92="zákl. přenesená",J92,0)</f>
        <v>0</v>
      </c>
      <c r="BH92" s="209">
        <f>IF(N92="sníž. přenesená",J92,0)</f>
        <v>0</v>
      </c>
      <c r="BI92" s="209">
        <f>IF(N92="nulová",J92,0)</f>
        <v>0</v>
      </c>
      <c r="BJ92" s="18" t="s">
        <v>79</v>
      </c>
      <c r="BK92" s="209">
        <f>ROUND(I92*H92,2)</f>
        <v>0</v>
      </c>
      <c r="BL92" s="18" t="s">
        <v>117</v>
      </c>
      <c r="BM92" s="208" t="s">
        <v>145</v>
      </c>
    </row>
    <row r="93" s="2" customFormat="1" ht="21.75" customHeight="1">
      <c r="A93" s="39"/>
      <c r="B93" s="40"/>
      <c r="C93" s="210" t="s">
        <v>130</v>
      </c>
      <c r="D93" s="210" t="s">
        <v>133</v>
      </c>
      <c r="E93" s="211" t="s">
        <v>146</v>
      </c>
      <c r="F93" s="212" t="s">
        <v>147</v>
      </c>
      <c r="G93" s="213" t="s">
        <v>136</v>
      </c>
      <c r="H93" s="214">
        <v>33</v>
      </c>
      <c r="I93" s="215"/>
      <c r="J93" s="216">
        <f>ROUND(I93*H93,2)</f>
        <v>0</v>
      </c>
      <c r="K93" s="212" t="s">
        <v>19</v>
      </c>
      <c r="L93" s="217"/>
      <c r="M93" s="218" t="s">
        <v>19</v>
      </c>
      <c r="N93" s="219" t="s">
        <v>42</v>
      </c>
      <c r="O93" s="85"/>
      <c r="P93" s="206">
        <f>O93*H93</f>
        <v>0</v>
      </c>
      <c r="Q93" s="206">
        <v>0</v>
      </c>
      <c r="R93" s="206">
        <f>Q93*H93</f>
        <v>0</v>
      </c>
      <c r="S93" s="206">
        <v>0</v>
      </c>
      <c r="T93" s="207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08" t="s">
        <v>126</v>
      </c>
      <c r="AT93" s="208" t="s">
        <v>133</v>
      </c>
      <c r="AU93" s="208" t="s">
        <v>79</v>
      </c>
      <c r="AY93" s="18" t="s">
        <v>112</v>
      </c>
      <c r="BE93" s="209">
        <f>IF(N93="základní",J93,0)</f>
        <v>0</v>
      </c>
      <c r="BF93" s="209">
        <f>IF(N93="snížená",J93,0)</f>
        <v>0</v>
      </c>
      <c r="BG93" s="209">
        <f>IF(N93="zákl. přenesená",J93,0)</f>
        <v>0</v>
      </c>
      <c r="BH93" s="209">
        <f>IF(N93="sníž. přenesená",J93,0)</f>
        <v>0</v>
      </c>
      <c r="BI93" s="209">
        <f>IF(N93="nulová",J93,0)</f>
        <v>0</v>
      </c>
      <c r="BJ93" s="18" t="s">
        <v>79</v>
      </c>
      <c r="BK93" s="209">
        <f>ROUND(I93*H93,2)</f>
        <v>0</v>
      </c>
      <c r="BL93" s="18" t="s">
        <v>117</v>
      </c>
      <c r="BM93" s="208" t="s">
        <v>148</v>
      </c>
    </row>
    <row r="94" s="2" customFormat="1" ht="16.5" customHeight="1">
      <c r="A94" s="39"/>
      <c r="B94" s="40"/>
      <c r="C94" s="210" t="s">
        <v>149</v>
      </c>
      <c r="D94" s="210" t="s">
        <v>133</v>
      </c>
      <c r="E94" s="211" t="s">
        <v>150</v>
      </c>
      <c r="F94" s="212" t="s">
        <v>151</v>
      </c>
      <c r="G94" s="213" t="s">
        <v>152</v>
      </c>
      <c r="H94" s="214">
        <v>80</v>
      </c>
      <c r="I94" s="215"/>
      <c r="J94" s="216">
        <f>ROUND(I94*H94,2)</f>
        <v>0</v>
      </c>
      <c r="K94" s="212" t="s">
        <v>19</v>
      </c>
      <c r="L94" s="217"/>
      <c r="M94" s="218" t="s">
        <v>19</v>
      </c>
      <c r="N94" s="219" t="s">
        <v>42</v>
      </c>
      <c r="O94" s="85"/>
      <c r="P94" s="206">
        <f>O94*H94</f>
        <v>0</v>
      </c>
      <c r="Q94" s="206">
        <v>0</v>
      </c>
      <c r="R94" s="206">
        <f>Q94*H94</f>
        <v>0</v>
      </c>
      <c r="S94" s="206">
        <v>0</v>
      </c>
      <c r="T94" s="207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08" t="s">
        <v>126</v>
      </c>
      <c r="AT94" s="208" t="s">
        <v>133</v>
      </c>
      <c r="AU94" s="208" t="s">
        <v>79</v>
      </c>
      <c r="AY94" s="18" t="s">
        <v>112</v>
      </c>
      <c r="BE94" s="209">
        <f>IF(N94="základní",J94,0)</f>
        <v>0</v>
      </c>
      <c r="BF94" s="209">
        <f>IF(N94="snížená",J94,0)</f>
        <v>0</v>
      </c>
      <c r="BG94" s="209">
        <f>IF(N94="zákl. přenesená",J94,0)</f>
        <v>0</v>
      </c>
      <c r="BH94" s="209">
        <f>IF(N94="sníž. přenesená",J94,0)</f>
        <v>0</v>
      </c>
      <c r="BI94" s="209">
        <f>IF(N94="nulová",J94,0)</f>
        <v>0</v>
      </c>
      <c r="BJ94" s="18" t="s">
        <v>79</v>
      </c>
      <c r="BK94" s="209">
        <f>ROUND(I94*H94,2)</f>
        <v>0</v>
      </c>
      <c r="BL94" s="18" t="s">
        <v>117</v>
      </c>
      <c r="BM94" s="208" t="s">
        <v>153</v>
      </c>
    </row>
    <row r="95" s="11" customFormat="1" ht="25.92" customHeight="1">
      <c r="A95" s="11"/>
      <c r="B95" s="183"/>
      <c r="C95" s="184"/>
      <c r="D95" s="185" t="s">
        <v>70</v>
      </c>
      <c r="E95" s="186" t="s">
        <v>154</v>
      </c>
      <c r="F95" s="186" t="s">
        <v>154</v>
      </c>
      <c r="G95" s="184"/>
      <c r="H95" s="184"/>
      <c r="I95" s="187"/>
      <c r="J95" s="188">
        <f>BK95</f>
        <v>0</v>
      </c>
      <c r="K95" s="184"/>
      <c r="L95" s="189"/>
      <c r="M95" s="190"/>
      <c r="N95" s="191"/>
      <c r="O95" s="191"/>
      <c r="P95" s="192">
        <f>SUM(P96:P106)</f>
        <v>0</v>
      </c>
      <c r="Q95" s="191"/>
      <c r="R95" s="192">
        <f>SUM(R96:R106)</f>
        <v>0</v>
      </c>
      <c r="S95" s="191"/>
      <c r="T95" s="193">
        <f>SUM(T96:T106)</f>
        <v>0</v>
      </c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R95" s="194" t="s">
        <v>79</v>
      </c>
      <c r="AT95" s="195" t="s">
        <v>70</v>
      </c>
      <c r="AU95" s="195" t="s">
        <v>71</v>
      </c>
      <c r="AY95" s="194" t="s">
        <v>112</v>
      </c>
      <c r="BK95" s="196">
        <f>SUM(BK96:BK106)</f>
        <v>0</v>
      </c>
    </row>
    <row r="96" s="2" customFormat="1" ht="204.9" customHeight="1">
      <c r="A96" s="39"/>
      <c r="B96" s="40"/>
      <c r="C96" s="197" t="s">
        <v>8</v>
      </c>
      <c r="D96" s="197" t="s">
        <v>113</v>
      </c>
      <c r="E96" s="198" t="s">
        <v>155</v>
      </c>
      <c r="F96" s="199" t="s">
        <v>115</v>
      </c>
      <c r="G96" s="200" t="s">
        <v>116</v>
      </c>
      <c r="H96" s="201">
        <v>1</v>
      </c>
      <c r="I96" s="202"/>
      <c r="J96" s="203">
        <f>ROUND(I96*H96,2)</f>
        <v>0</v>
      </c>
      <c r="K96" s="199" t="s">
        <v>19</v>
      </c>
      <c r="L96" s="45"/>
      <c r="M96" s="204" t="s">
        <v>19</v>
      </c>
      <c r="N96" s="205" t="s">
        <v>42</v>
      </c>
      <c r="O96" s="85"/>
      <c r="P96" s="206">
        <f>O96*H96</f>
        <v>0</v>
      </c>
      <c r="Q96" s="206">
        <v>0</v>
      </c>
      <c r="R96" s="206">
        <f>Q96*H96</f>
        <v>0</v>
      </c>
      <c r="S96" s="206">
        <v>0</v>
      </c>
      <c r="T96" s="207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08" t="s">
        <v>117</v>
      </c>
      <c r="AT96" s="208" t="s">
        <v>113</v>
      </c>
      <c r="AU96" s="208" t="s">
        <v>79</v>
      </c>
      <c r="AY96" s="18" t="s">
        <v>112</v>
      </c>
      <c r="BE96" s="209">
        <f>IF(N96="základní",J96,0)</f>
        <v>0</v>
      </c>
      <c r="BF96" s="209">
        <f>IF(N96="snížená",J96,0)</f>
        <v>0</v>
      </c>
      <c r="BG96" s="209">
        <f>IF(N96="zákl. přenesená",J96,0)</f>
        <v>0</v>
      </c>
      <c r="BH96" s="209">
        <f>IF(N96="sníž. přenesená",J96,0)</f>
        <v>0</v>
      </c>
      <c r="BI96" s="209">
        <f>IF(N96="nulová",J96,0)</f>
        <v>0</v>
      </c>
      <c r="BJ96" s="18" t="s">
        <v>79</v>
      </c>
      <c r="BK96" s="209">
        <f>ROUND(I96*H96,2)</f>
        <v>0</v>
      </c>
      <c r="BL96" s="18" t="s">
        <v>117</v>
      </c>
      <c r="BM96" s="208" t="s">
        <v>156</v>
      </c>
    </row>
    <row r="97" s="2" customFormat="1" ht="16.5" customHeight="1">
      <c r="A97" s="39"/>
      <c r="B97" s="40"/>
      <c r="C97" s="197" t="s">
        <v>157</v>
      </c>
      <c r="D97" s="197" t="s">
        <v>113</v>
      </c>
      <c r="E97" s="198" t="s">
        <v>158</v>
      </c>
      <c r="F97" s="199" t="s">
        <v>119</v>
      </c>
      <c r="G97" s="200" t="s">
        <v>116</v>
      </c>
      <c r="H97" s="201">
        <v>1</v>
      </c>
      <c r="I97" s="202"/>
      <c r="J97" s="203">
        <f>ROUND(I97*H97,2)</f>
        <v>0</v>
      </c>
      <c r="K97" s="199" t="s">
        <v>19</v>
      </c>
      <c r="L97" s="45"/>
      <c r="M97" s="204" t="s">
        <v>19</v>
      </c>
      <c r="N97" s="205" t="s">
        <v>42</v>
      </c>
      <c r="O97" s="85"/>
      <c r="P97" s="206">
        <f>O97*H97</f>
        <v>0</v>
      </c>
      <c r="Q97" s="206">
        <v>0</v>
      </c>
      <c r="R97" s="206">
        <f>Q97*H97</f>
        <v>0</v>
      </c>
      <c r="S97" s="206">
        <v>0</v>
      </c>
      <c r="T97" s="207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08" t="s">
        <v>117</v>
      </c>
      <c r="AT97" s="208" t="s">
        <v>113</v>
      </c>
      <c r="AU97" s="208" t="s">
        <v>79</v>
      </c>
      <c r="AY97" s="18" t="s">
        <v>112</v>
      </c>
      <c r="BE97" s="209">
        <f>IF(N97="základní",J97,0)</f>
        <v>0</v>
      </c>
      <c r="BF97" s="209">
        <f>IF(N97="snížená",J97,0)</f>
        <v>0</v>
      </c>
      <c r="BG97" s="209">
        <f>IF(N97="zákl. přenesená",J97,0)</f>
        <v>0</v>
      </c>
      <c r="BH97" s="209">
        <f>IF(N97="sníž. přenesená",J97,0)</f>
        <v>0</v>
      </c>
      <c r="BI97" s="209">
        <f>IF(N97="nulová",J97,0)</f>
        <v>0</v>
      </c>
      <c r="BJ97" s="18" t="s">
        <v>79</v>
      </c>
      <c r="BK97" s="209">
        <f>ROUND(I97*H97,2)</f>
        <v>0</v>
      </c>
      <c r="BL97" s="18" t="s">
        <v>117</v>
      </c>
      <c r="BM97" s="208" t="s">
        <v>159</v>
      </c>
    </row>
    <row r="98" s="2" customFormat="1" ht="16.5" customHeight="1">
      <c r="A98" s="39"/>
      <c r="B98" s="40"/>
      <c r="C98" s="197" t="s">
        <v>137</v>
      </c>
      <c r="D98" s="197" t="s">
        <v>113</v>
      </c>
      <c r="E98" s="198" t="s">
        <v>160</v>
      </c>
      <c r="F98" s="199" t="s">
        <v>122</v>
      </c>
      <c r="G98" s="200" t="s">
        <v>116</v>
      </c>
      <c r="H98" s="201">
        <v>1</v>
      </c>
      <c r="I98" s="202"/>
      <c r="J98" s="203">
        <f>ROUND(I98*H98,2)</f>
        <v>0</v>
      </c>
      <c r="K98" s="199" t="s">
        <v>19</v>
      </c>
      <c r="L98" s="45"/>
      <c r="M98" s="204" t="s">
        <v>19</v>
      </c>
      <c r="N98" s="205" t="s">
        <v>42</v>
      </c>
      <c r="O98" s="85"/>
      <c r="P98" s="206">
        <f>O98*H98</f>
        <v>0</v>
      </c>
      <c r="Q98" s="206">
        <v>0</v>
      </c>
      <c r="R98" s="206">
        <f>Q98*H98</f>
        <v>0</v>
      </c>
      <c r="S98" s="206">
        <v>0</v>
      </c>
      <c r="T98" s="207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08" t="s">
        <v>117</v>
      </c>
      <c r="AT98" s="208" t="s">
        <v>113</v>
      </c>
      <c r="AU98" s="208" t="s">
        <v>79</v>
      </c>
      <c r="AY98" s="18" t="s">
        <v>112</v>
      </c>
      <c r="BE98" s="209">
        <f>IF(N98="základní",J98,0)</f>
        <v>0</v>
      </c>
      <c r="BF98" s="209">
        <f>IF(N98="snížená",J98,0)</f>
        <v>0</v>
      </c>
      <c r="BG98" s="209">
        <f>IF(N98="zákl. přenesená",J98,0)</f>
        <v>0</v>
      </c>
      <c r="BH98" s="209">
        <f>IF(N98="sníž. přenesená",J98,0)</f>
        <v>0</v>
      </c>
      <c r="BI98" s="209">
        <f>IF(N98="nulová",J98,0)</f>
        <v>0</v>
      </c>
      <c r="BJ98" s="18" t="s">
        <v>79</v>
      </c>
      <c r="BK98" s="209">
        <f>ROUND(I98*H98,2)</f>
        <v>0</v>
      </c>
      <c r="BL98" s="18" t="s">
        <v>117</v>
      </c>
      <c r="BM98" s="208" t="s">
        <v>161</v>
      </c>
    </row>
    <row r="99" s="2" customFormat="1" ht="16.5" customHeight="1">
      <c r="A99" s="39"/>
      <c r="B99" s="40"/>
      <c r="C99" s="197" t="s">
        <v>162</v>
      </c>
      <c r="D99" s="197" t="s">
        <v>113</v>
      </c>
      <c r="E99" s="198" t="s">
        <v>163</v>
      </c>
      <c r="F99" s="199" t="s">
        <v>125</v>
      </c>
      <c r="G99" s="200" t="s">
        <v>116</v>
      </c>
      <c r="H99" s="201">
        <v>8</v>
      </c>
      <c r="I99" s="202"/>
      <c r="J99" s="203">
        <f>ROUND(I99*H99,2)</f>
        <v>0</v>
      </c>
      <c r="K99" s="199" t="s">
        <v>19</v>
      </c>
      <c r="L99" s="45"/>
      <c r="M99" s="204" t="s">
        <v>19</v>
      </c>
      <c r="N99" s="205" t="s">
        <v>42</v>
      </c>
      <c r="O99" s="85"/>
      <c r="P99" s="206">
        <f>O99*H99</f>
        <v>0</v>
      </c>
      <c r="Q99" s="206">
        <v>0</v>
      </c>
      <c r="R99" s="206">
        <f>Q99*H99</f>
        <v>0</v>
      </c>
      <c r="S99" s="206">
        <v>0</v>
      </c>
      <c r="T99" s="207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08" t="s">
        <v>117</v>
      </c>
      <c r="AT99" s="208" t="s">
        <v>113</v>
      </c>
      <c r="AU99" s="208" t="s">
        <v>79</v>
      </c>
      <c r="AY99" s="18" t="s">
        <v>112</v>
      </c>
      <c r="BE99" s="209">
        <f>IF(N99="základní",J99,0)</f>
        <v>0</v>
      </c>
      <c r="BF99" s="209">
        <f>IF(N99="snížená",J99,0)</f>
        <v>0</v>
      </c>
      <c r="BG99" s="209">
        <f>IF(N99="zákl. přenesená",J99,0)</f>
        <v>0</v>
      </c>
      <c r="BH99" s="209">
        <f>IF(N99="sníž. přenesená",J99,0)</f>
        <v>0</v>
      </c>
      <c r="BI99" s="209">
        <f>IF(N99="nulová",J99,0)</f>
        <v>0</v>
      </c>
      <c r="BJ99" s="18" t="s">
        <v>79</v>
      </c>
      <c r="BK99" s="209">
        <f>ROUND(I99*H99,2)</f>
        <v>0</v>
      </c>
      <c r="BL99" s="18" t="s">
        <v>117</v>
      </c>
      <c r="BM99" s="208" t="s">
        <v>164</v>
      </c>
    </row>
    <row r="100" s="2" customFormat="1" ht="16.5" customHeight="1">
      <c r="A100" s="39"/>
      <c r="B100" s="40"/>
      <c r="C100" s="197" t="s">
        <v>141</v>
      </c>
      <c r="D100" s="197" t="s">
        <v>113</v>
      </c>
      <c r="E100" s="198" t="s">
        <v>165</v>
      </c>
      <c r="F100" s="199" t="s">
        <v>129</v>
      </c>
      <c r="G100" s="200" t="s">
        <v>116</v>
      </c>
      <c r="H100" s="201">
        <v>6</v>
      </c>
      <c r="I100" s="202"/>
      <c r="J100" s="203">
        <f>ROUND(I100*H100,2)</f>
        <v>0</v>
      </c>
      <c r="K100" s="199" t="s">
        <v>19</v>
      </c>
      <c r="L100" s="45"/>
      <c r="M100" s="204" t="s">
        <v>19</v>
      </c>
      <c r="N100" s="205" t="s">
        <v>42</v>
      </c>
      <c r="O100" s="85"/>
      <c r="P100" s="206">
        <f>O100*H100</f>
        <v>0</v>
      </c>
      <c r="Q100" s="206">
        <v>0</v>
      </c>
      <c r="R100" s="206">
        <f>Q100*H100</f>
        <v>0</v>
      </c>
      <c r="S100" s="206">
        <v>0</v>
      </c>
      <c r="T100" s="207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08" t="s">
        <v>117</v>
      </c>
      <c r="AT100" s="208" t="s">
        <v>113</v>
      </c>
      <c r="AU100" s="208" t="s">
        <v>79</v>
      </c>
      <c r="AY100" s="18" t="s">
        <v>112</v>
      </c>
      <c r="BE100" s="209">
        <f>IF(N100="základní",J100,0)</f>
        <v>0</v>
      </c>
      <c r="BF100" s="209">
        <f>IF(N100="snížená",J100,0)</f>
        <v>0</v>
      </c>
      <c r="BG100" s="209">
        <f>IF(N100="zákl. přenesená",J100,0)</f>
        <v>0</v>
      </c>
      <c r="BH100" s="209">
        <f>IF(N100="sníž. přenesená",J100,0)</f>
        <v>0</v>
      </c>
      <c r="BI100" s="209">
        <f>IF(N100="nulová",J100,0)</f>
        <v>0</v>
      </c>
      <c r="BJ100" s="18" t="s">
        <v>79</v>
      </c>
      <c r="BK100" s="209">
        <f>ROUND(I100*H100,2)</f>
        <v>0</v>
      </c>
      <c r="BL100" s="18" t="s">
        <v>117</v>
      </c>
      <c r="BM100" s="208" t="s">
        <v>166</v>
      </c>
    </row>
    <row r="101" s="2" customFormat="1" ht="16.5" customHeight="1">
      <c r="A101" s="39"/>
      <c r="B101" s="40"/>
      <c r="C101" s="197" t="s">
        <v>167</v>
      </c>
      <c r="D101" s="197" t="s">
        <v>113</v>
      </c>
      <c r="E101" s="198" t="s">
        <v>168</v>
      </c>
      <c r="F101" s="199" t="s">
        <v>129</v>
      </c>
      <c r="G101" s="200" t="s">
        <v>116</v>
      </c>
      <c r="H101" s="201">
        <v>9</v>
      </c>
      <c r="I101" s="202"/>
      <c r="J101" s="203">
        <f>ROUND(I101*H101,2)</f>
        <v>0</v>
      </c>
      <c r="K101" s="199" t="s">
        <v>19</v>
      </c>
      <c r="L101" s="45"/>
      <c r="M101" s="204" t="s">
        <v>19</v>
      </c>
      <c r="N101" s="205" t="s">
        <v>42</v>
      </c>
      <c r="O101" s="85"/>
      <c r="P101" s="206">
        <f>O101*H101</f>
        <v>0</v>
      </c>
      <c r="Q101" s="206">
        <v>0</v>
      </c>
      <c r="R101" s="206">
        <f>Q101*H101</f>
        <v>0</v>
      </c>
      <c r="S101" s="206">
        <v>0</v>
      </c>
      <c r="T101" s="207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08" t="s">
        <v>117</v>
      </c>
      <c r="AT101" s="208" t="s">
        <v>113</v>
      </c>
      <c r="AU101" s="208" t="s">
        <v>79</v>
      </c>
      <c r="AY101" s="18" t="s">
        <v>112</v>
      </c>
      <c r="BE101" s="209">
        <f>IF(N101="základní",J101,0)</f>
        <v>0</v>
      </c>
      <c r="BF101" s="209">
        <f>IF(N101="snížená",J101,0)</f>
        <v>0</v>
      </c>
      <c r="BG101" s="209">
        <f>IF(N101="zákl. přenesená",J101,0)</f>
        <v>0</v>
      </c>
      <c r="BH101" s="209">
        <f>IF(N101="sníž. přenesená",J101,0)</f>
        <v>0</v>
      </c>
      <c r="BI101" s="209">
        <f>IF(N101="nulová",J101,0)</f>
        <v>0</v>
      </c>
      <c r="BJ101" s="18" t="s">
        <v>79</v>
      </c>
      <c r="BK101" s="209">
        <f>ROUND(I101*H101,2)</f>
        <v>0</v>
      </c>
      <c r="BL101" s="18" t="s">
        <v>117</v>
      </c>
      <c r="BM101" s="208" t="s">
        <v>169</v>
      </c>
    </row>
    <row r="102" s="2" customFormat="1" ht="16.5" customHeight="1">
      <c r="A102" s="39"/>
      <c r="B102" s="40"/>
      <c r="C102" s="210" t="s">
        <v>145</v>
      </c>
      <c r="D102" s="210" t="s">
        <v>133</v>
      </c>
      <c r="E102" s="211" t="s">
        <v>170</v>
      </c>
      <c r="F102" s="212" t="s">
        <v>171</v>
      </c>
      <c r="G102" s="213" t="s">
        <v>136</v>
      </c>
      <c r="H102" s="214">
        <v>67</v>
      </c>
      <c r="I102" s="215"/>
      <c r="J102" s="216">
        <f>ROUND(I102*H102,2)</f>
        <v>0</v>
      </c>
      <c r="K102" s="212" t="s">
        <v>19</v>
      </c>
      <c r="L102" s="217"/>
      <c r="M102" s="218" t="s">
        <v>19</v>
      </c>
      <c r="N102" s="219" t="s">
        <v>42</v>
      </c>
      <c r="O102" s="85"/>
      <c r="P102" s="206">
        <f>O102*H102</f>
        <v>0</v>
      </c>
      <c r="Q102" s="206">
        <v>0</v>
      </c>
      <c r="R102" s="206">
        <f>Q102*H102</f>
        <v>0</v>
      </c>
      <c r="S102" s="206">
        <v>0</v>
      </c>
      <c r="T102" s="207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08" t="s">
        <v>126</v>
      </c>
      <c r="AT102" s="208" t="s">
        <v>133</v>
      </c>
      <c r="AU102" s="208" t="s">
        <v>79</v>
      </c>
      <c r="AY102" s="18" t="s">
        <v>112</v>
      </c>
      <c r="BE102" s="209">
        <f>IF(N102="základní",J102,0)</f>
        <v>0</v>
      </c>
      <c r="BF102" s="209">
        <f>IF(N102="snížená",J102,0)</f>
        <v>0</v>
      </c>
      <c r="BG102" s="209">
        <f>IF(N102="zákl. přenesená",J102,0)</f>
        <v>0</v>
      </c>
      <c r="BH102" s="209">
        <f>IF(N102="sníž. přenesená",J102,0)</f>
        <v>0</v>
      </c>
      <c r="BI102" s="209">
        <f>IF(N102="nulová",J102,0)</f>
        <v>0</v>
      </c>
      <c r="BJ102" s="18" t="s">
        <v>79</v>
      </c>
      <c r="BK102" s="209">
        <f>ROUND(I102*H102,2)</f>
        <v>0</v>
      </c>
      <c r="BL102" s="18" t="s">
        <v>117</v>
      </c>
      <c r="BM102" s="208" t="s">
        <v>172</v>
      </c>
    </row>
    <row r="103" s="2" customFormat="1" ht="24.15" customHeight="1">
      <c r="A103" s="39"/>
      <c r="B103" s="40"/>
      <c r="C103" s="210" t="s">
        <v>173</v>
      </c>
      <c r="D103" s="210" t="s">
        <v>133</v>
      </c>
      <c r="E103" s="211" t="s">
        <v>138</v>
      </c>
      <c r="F103" s="212" t="s">
        <v>139</v>
      </c>
      <c r="G103" s="213" t="s">
        <v>140</v>
      </c>
      <c r="H103" s="214">
        <v>51</v>
      </c>
      <c r="I103" s="215"/>
      <c r="J103" s="216">
        <f>ROUND(I103*H103,2)</f>
        <v>0</v>
      </c>
      <c r="K103" s="212" t="s">
        <v>19</v>
      </c>
      <c r="L103" s="217"/>
      <c r="M103" s="218" t="s">
        <v>19</v>
      </c>
      <c r="N103" s="219" t="s">
        <v>42</v>
      </c>
      <c r="O103" s="85"/>
      <c r="P103" s="206">
        <f>O103*H103</f>
        <v>0</v>
      </c>
      <c r="Q103" s="206">
        <v>0</v>
      </c>
      <c r="R103" s="206">
        <f>Q103*H103</f>
        <v>0</v>
      </c>
      <c r="S103" s="206">
        <v>0</v>
      </c>
      <c r="T103" s="207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08" t="s">
        <v>126</v>
      </c>
      <c r="AT103" s="208" t="s">
        <v>133</v>
      </c>
      <c r="AU103" s="208" t="s">
        <v>79</v>
      </c>
      <c r="AY103" s="18" t="s">
        <v>112</v>
      </c>
      <c r="BE103" s="209">
        <f>IF(N103="základní",J103,0)</f>
        <v>0</v>
      </c>
      <c r="BF103" s="209">
        <f>IF(N103="snížená",J103,0)</f>
        <v>0</v>
      </c>
      <c r="BG103" s="209">
        <f>IF(N103="zákl. přenesená",J103,0)</f>
        <v>0</v>
      </c>
      <c r="BH103" s="209">
        <f>IF(N103="sníž. přenesená",J103,0)</f>
        <v>0</v>
      </c>
      <c r="BI103" s="209">
        <f>IF(N103="nulová",J103,0)</f>
        <v>0</v>
      </c>
      <c r="BJ103" s="18" t="s">
        <v>79</v>
      </c>
      <c r="BK103" s="209">
        <f>ROUND(I103*H103,2)</f>
        <v>0</v>
      </c>
      <c r="BL103" s="18" t="s">
        <v>117</v>
      </c>
      <c r="BM103" s="208" t="s">
        <v>174</v>
      </c>
    </row>
    <row r="104" s="2" customFormat="1" ht="24.15" customHeight="1">
      <c r="A104" s="39"/>
      <c r="B104" s="40"/>
      <c r="C104" s="210" t="s">
        <v>148</v>
      </c>
      <c r="D104" s="210" t="s">
        <v>133</v>
      </c>
      <c r="E104" s="211" t="s">
        <v>175</v>
      </c>
      <c r="F104" s="212" t="s">
        <v>176</v>
      </c>
      <c r="G104" s="213" t="s">
        <v>136</v>
      </c>
      <c r="H104" s="214">
        <v>19</v>
      </c>
      <c r="I104" s="215"/>
      <c r="J104" s="216">
        <f>ROUND(I104*H104,2)</f>
        <v>0</v>
      </c>
      <c r="K104" s="212" t="s">
        <v>19</v>
      </c>
      <c r="L104" s="217"/>
      <c r="M104" s="218" t="s">
        <v>19</v>
      </c>
      <c r="N104" s="219" t="s">
        <v>42</v>
      </c>
      <c r="O104" s="85"/>
      <c r="P104" s="206">
        <f>O104*H104</f>
        <v>0</v>
      </c>
      <c r="Q104" s="206">
        <v>0</v>
      </c>
      <c r="R104" s="206">
        <f>Q104*H104</f>
        <v>0</v>
      </c>
      <c r="S104" s="206">
        <v>0</v>
      </c>
      <c r="T104" s="207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08" t="s">
        <v>126</v>
      </c>
      <c r="AT104" s="208" t="s">
        <v>133</v>
      </c>
      <c r="AU104" s="208" t="s">
        <v>79</v>
      </c>
      <c r="AY104" s="18" t="s">
        <v>112</v>
      </c>
      <c r="BE104" s="209">
        <f>IF(N104="základní",J104,0)</f>
        <v>0</v>
      </c>
      <c r="BF104" s="209">
        <f>IF(N104="snížená",J104,0)</f>
        <v>0</v>
      </c>
      <c r="BG104" s="209">
        <f>IF(N104="zákl. přenesená",J104,0)</f>
        <v>0</v>
      </c>
      <c r="BH104" s="209">
        <f>IF(N104="sníž. přenesená",J104,0)</f>
        <v>0</v>
      </c>
      <c r="BI104" s="209">
        <f>IF(N104="nulová",J104,0)</f>
        <v>0</v>
      </c>
      <c r="BJ104" s="18" t="s">
        <v>79</v>
      </c>
      <c r="BK104" s="209">
        <f>ROUND(I104*H104,2)</f>
        <v>0</v>
      </c>
      <c r="BL104" s="18" t="s">
        <v>117</v>
      </c>
      <c r="BM104" s="208" t="s">
        <v>177</v>
      </c>
    </row>
    <row r="105" s="2" customFormat="1" ht="21.75" customHeight="1">
      <c r="A105" s="39"/>
      <c r="B105" s="40"/>
      <c r="C105" s="210" t="s">
        <v>7</v>
      </c>
      <c r="D105" s="210" t="s">
        <v>133</v>
      </c>
      <c r="E105" s="211" t="s">
        <v>178</v>
      </c>
      <c r="F105" s="212" t="s">
        <v>179</v>
      </c>
      <c r="G105" s="213" t="s">
        <v>136</v>
      </c>
      <c r="H105" s="214">
        <v>35</v>
      </c>
      <c r="I105" s="215"/>
      <c r="J105" s="216">
        <f>ROUND(I105*H105,2)</f>
        <v>0</v>
      </c>
      <c r="K105" s="212" t="s">
        <v>19</v>
      </c>
      <c r="L105" s="217"/>
      <c r="M105" s="218" t="s">
        <v>19</v>
      </c>
      <c r="N105" s="219" t="s">
        <v>42</v>
      </c>
      <c r="O105" s="85"/>
      <c r="P105" s="206">
        <f>O105*H105</f>
        <v>0</v>
      </c>
      <c r="Q105" s="206">
        <v>0</v>
      </c>
      <c r="R105" s="206">
        <f>Q105*H105</f>
        <v>0</v>
      </c>
      <c r="S105" s="206">
        <v>0</v>
      </c>
      <c r="T105" s="207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08" t="s">
        <v>126</v>
      </c>
      <c r="AT105" s="208" t="s">
        <v>133</v>
      </c>
      <c r="AU105" s="208" t="s">
        <v>79</v>
      </c>
      <c r="AY105" s="18" t="s">
        <v>112</v>
      </c>
      <c r="BE105" s="209">
        <f>IF(N105="základní",J105,0)</f>
        <v>0</v>
      </c>
      <c r="BF105" s="209">
        <f>IF(N105="snížená",J105,0)</f>
        <v>0</v>
      </c>
      <c r="BG105" s="209">
        <f>IF(N105="zákl. přenesená",J105,0)</f>
        <v>0</v>
      </c>
      <c r="BH105" s="209">
        <f>IF(N105="sníž. přenesená",J105,0)</f>
        <v>0</v>
      </c>
      <c r="BI105" s="209">
        <f>IF(N105="nulová",J105,0)</f>
        <v>0</v>
      </c>
      <c r="BJ105" s="18" t="s">
        <v>79</v>
      </c>
      <c r="BK105" s="209">
        <f>ROUND(I105*H105,2)</f>
        <v>0</v>
      </c>
      <c r="BL105" s="18" t="s">
        <v>117</v>
      </c>
      <c r="BM105" s="208" t="s">
        <v>180</v>
      </c>
    </row>
    <row r="106" s="2" customFormat="1" ht="16.5" customHeight="1">
      <c r="A106" s="39"/>
      <c r="B106" s="40"/>
      <c r="C106" s="210" t="s">
        <v>153</v>
      </c>
      <c r="D106" s="210" t="s">
        <v>133</v>
      </c>
      <c r="E106" s="211" t="s">
        <v>150</v>
      </c>
      <c r="F106" s="212" t="s">
        <v>151</v>
      </c>
      <c r="G106" s="213" t="s">
        <v>152</v>
      </c>
      <c r="H106" s="214">
        <v>80</v>
      </c>
      <c r="I106" s="215"/>
      <c r="J106" s="216">
        <f>ROUND(I106*H106,2)</f>
        <v>0</v>
      </c>
      <c r="K106" s="212" t="s">
        <v>19</v>
      </c>
      <c r="L106" s="217"/>
      <c r="M106" s="218" t="s">
        <v>19</v>
      </c>
      <c r="N106" s="219" t="s">
        <v>42</v>
      </c>
      <c r="O106" s="85"/>
      <c r="P106" s="206">
        <f>O106*H106</f>
        <v>0</v>
      </c>
      <c r="Q106" s="206">
        <v>0</v>
      </c>
      <c r="R106" s="206">
        <f>Q106*H106</f>
        <v>0</v>
      </c>
      <c r="S106" s="206">
        <v>0</v>
      </c>
      <c r="T106" s="207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08" t="s">
        <v>126</v>
      </c>
      <c r="AT106" s="208" t="s">
        <v>133</v>
      </c>
      <c r="AU106" s="208" t="s">
        <v>79</v>
      </c>
      <c r="AY106" s="18" t="s">
        <v>112</v>
      </c>
      <c r="BE106" s="209">
        <f>IF(N106="základní",J106,0)</f>
        <v>0</v>
      </c>
      <c r="BF106" s="209">
        <f>IF(N106="snížená",J106,0)</f>
        <v>0</v>
      </c>
      <c r="BG106" s="209">
        <f>IF(N106="zákl. přenesená",J106,0)</f>
        <v>0</v>
      </c>
      <c r="BH106" s="209">
        <f>IF(N106="sníž. přenesená",J106,0)</f>
        <v>0</v>
      </c>
      <c r="BI106" s="209">
        <f>IF(N106="nulová",J106,0)</f>
        <v>0</v>
      </c>
      <c r="BJ106" s="18" t="s">
        <v>79</v>
      </c>
      <c r="BK106" s="209">
        <f>ROUND(I106*H106,2)</f>
        <v>0</v>
      </c>
      <c r="BL106" s="18" t="s">
        <v>117</v>
      </c>
      <c r="BM106" s="208" t="s">
        <v>181</v>
      </c>
    </row>
    <row r="107" s="11" customFormat="1" ht="25.92" customHeight="1">
      <c r="A107" s="11"/>
      <c r="B107" s="183"/>
      <c r="C107" s="184"/>
      <c r="D107" s="185" t="s">
        <v>70</v>
      </c>
      <c r="E107" s="186" t="s">
        <v>182</v>
      </c>
      <c r="F107" s="186" t="s">
        <v>182</v>
      </c>
      <c r="G107" s="184"/>
      <c r="H107" s="184"/>
      <c r="I107" s="187"/>
      <c r="J107" s="188">
        <f>BK107</f>
        <v>0</v>
      </c>
      <c r="K107" s="184"/>
      <c r="L107" s="189"/>
      <c r="M107" s="190"/>
      <c r="N107" s="191"/>
      <c r="O107" s="191"/>
      <c r="P107" s="192">
        <f>SUM(P108:P119)</f>
        <v>0</v>
      </c>
      <c r="Q107" s="191"/>
      <c r="R107" s="192">
        <f>SUM(R108:R119)</f>
        <v>0</v>
      </c>
      <c r="S107" s="191"/>
      <c r="T107" s="193">
        <f>SUM(T108:T119)</f>
        <v>0</v>
      </c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R107" s="194" t="s">
        <v>79</v>
      </c>
      <c r="AT107" s="195" t="s">
        <v>70</v>
      </c>
      <c r="AU107" s="195" t="s">
        <v>71</v>
      </c>
      <c r="AY107" s="194" t="s">
        <v>112</v>
      </c>
      <c r="BK107" s="196">
        <f>SUM(BK108:BK119)</f>
        <v>0</v>
      </c>
    </row>
    <row r="108" s="2" customFormat="1" ht="16.5" customHeight="1">
      <c r="A108" s="39"/>
      <c r="B108" s="40"/>
      <c r="C108" s="197" t="s">
        <v>183</v>
      </c>
      <c r="D108" s="197" t="s">
        <v>113</v>
      </c>
      <c r="E108" s="198" t="s">
        <v>184</v>
      </c>
      <c r="F108" s="199" t="s">
        <v>185</v>
      </c>
      <c r="G108" s="200" t="s">
        <v>116</v>
      </c>
      <c r="H108" s="201">
        <v>1</v>
      </c>
      <c r="I108" s="202"/>
      <c r="J108" s="203">
        <f>ROUND(I108*H108,2)</f>
        <v>0</v>
      </c>
      <c r="K108" s="199" t="s">
        <v>19</v>
      </c>
      <c r="L108" s="45"/>
      <c r="M108" s="204" t="s">
        <v>19</v>
      </c>
      <c r="N108" s="205" t="s">
        <v>42</v>
      </c>
      <c r="O108" s="85"/>
      <c r="P108" s="206">
        <f>O108*H108</f>
        <v>0</v>
      </c>
      <c r="Q108" s="206">
        <v>0</v>
      </c>
      <c r="R108" s="206">
        <f>Q108*H108</f>
        <v>0</v>
      </c>
      <c r="S108" s="206">
        <v>0</v>
      </c>
      <c r="T108" s="207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08" t="s">
        <v>117</v>
      </c>
      <c r="AT108" s="208" t="s">
        <v>113</v>
      </c>
      <c r="AU108" s="208" t="s">
        <v>79</v>
      </c>
      <c r="AY108" s="18" t="s">
        <v>112</v>
      </c>
      <c r="BE108" s="209">
        <f>IF(N108="základní",J108,0)</f>
        <v>0</v>
      </c>
      <c r="BF108" s="209">
        <f>IF(N108="snížená",J108,0)</f>
        <v>0</v>
      </c>
      <c r="BG108" s="209">
        <f>IF(N108="zákl. přenesená",J108,0)</f>
        <v>0</v>
      </c>
      <c r="BH108" s="209">
        <f>IF(N108="sníž. přenesená",J108,0)</f>
        <v>0</v>
      </c>
      <c r="BI108" s="209">
        <f>IF(N108="nulová",J108,0)</f>
        <v>0</v>
      </c>
      <c r="BJ108" s="18" t="s">
        <v>79</v>
      </c>
      <c r="BK108" s="209">
        <f>ROUND(I108*H108,2)</f>
        <v>0</v>
      </c>
      <c r="BL108" s="18" t="s">
        <v>117</v>
      </c>
      <c r="BM108" s="208" t="s">
        <v>186</v>
      </c>
    </row>
    <row r="109" s="2" customFormat="1" ht="16.5" customHeight="1">
      <c r="A109" s="39"/>
      <c r="B109" s="40"/>
      <c r="C109" s="197" t="s">
        <v>156</v>
      </c>
      <c r="D109" s="197" t="s">
        <v>113</v>
      </c>
      <c r="E109" s="198" t="s">
        <v>187</v>
      </c>
      <c r="F109" s="199" t="s">
        <v>188</v>
      </c>
      <c r="G109" s="200" t="s">
        <v>116</v>
      </c>
      <c r="H109" s="201">
        <v>1</v>
      </c>
      <c r="I109" s="202"/>
      <c r="J109" s="203">
        <f>ROUND(I109*H109,2)</f>
        <v>0</v>
      </c>
      <c r="K109" s="199" t="s">
        <v>19</v>
      </c>
      <c r="L109" s="45"/>
      <c r="M109" s="204" t="s">
        <v>19</v>
      </c>
      <c r="N109" s="205" t="s">
        <v>42</v>
      </c>
      <c r="O109" s="85"/>
      <c r="P109" s="206">
        <f>O109*H109</f>
        <v>0</v>
      </c>
      <c r="Q109" s="206">
        <v>0</v>
      </c>
      <c r="R109" s="206">
        <f>Q109*H109</f>
        <v>0</v>
      </c>
      <c r="S109" s="206">
        <v>0</v>
      </c>
      <c r="T109" s="207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08" t="s">
        <v>117</v>
      </c>
      <c r="AT109" s="208" t="s">
        <v>113</v>
      </c>
      <c r="AU109" s="208" t="s">
        <v>79</v>
      </c>
      <c r="AY109" s="18" t="s">
        <v>112</v>
      </c>
      <c r="BE109" s="209">
        <f>IF(N109="základní",J109,0)</f>
        <v>0</v>
      </c>
      <c r="BF109" s="209">
        <f>IF(N109="snížená",J109,0)</f>
        <v>0</v>
      </c>
      <c r="BG109" s="209">
        <f>IF(N109="zákl. přenesená",J109,0)</f>
        <v>0</v>
      </c>
      <c r="BH109" s="209">
        <f>IF(N109="sníž. přenesená",J109,0)</f>
        <v>0</v>
      </c>
      <c r="BI109" s="209">
        <f>IF(N109="nulová",J109,0)</f>
        <v>0</v>
      </c>
      <c r="BJ109" s="18" t="s">
        <v>79</v>
      </c>
      <c r="BK109" s="209">
        <f>ROUND(I109*H109,2)</f>
        <v>0</v>
      </c>
      <c r="BL109" s="18" t="s">
        <v>117</v>
      </c>
      <c r="BM109" s="208" t="s">
        <v>189</v>
      </c>
    </row>
    <row r="110" s="2" customFormat="1" ht="16.5" customHeight="1">
      <c r="A110" s="39"/>
      <c r="B110" s="40"/>
      <c r="C110" s="197" t="s">
        <v>190</v>
      </c>
      <c r="D110" s="197" t="s">
        <v>113</v>
      </c>
      <c r="E110" s="198" t="s">
        <v>191</v>
      </c>
      <c r="F110" s="199" t="s">
        <v>192</v>
      </c>
      <c r="G110" s="200" t="s">
        <v>116</v>
      </c>
      <c r="H110" s="201">
        <v>1</v>
      </c>
      <c r="I110" s="202"/>
      <c r="J110" s="203">
        <f>ROUND(I110*H110,2)</f>
        <v>0</v>
      </c>
      <c r="K110" s="199" t="s">
        <v>19</v>
      </c>
      <c r="L110" s="45"/>
      <c r="M110" s="204" t="s">
        <v>19</v>
      </c>
      <c r="N110" s="205" t="s">
        <v>42</v>
      </c>
      <c r="O110" s="85"/>
      <c r="P110" s="206">
        <f>O110*H110</f>
        <v>0</v>
      </c>
      <c r="Q110" s="206">
        <v>0</v>
      </c>
      <c r="R110" s="206">
        <f>Q110*H110</f>
        <v>0</v>
      </c>
      <c r="S110" s="206">
        <v>0</v>
      </c>
      <c r="T110" s="207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08" t="s">
        <v>117</v>
      </c>
      <c r="AT110" s="208" t="s">
        <v>113</v>
      </c>
      <c r="AU110" s="208" t="s">
        <v>79</v>
      </c>
      <c r="AY110" s="18" t="s">
        <v>112</v>
      </c>
      <c r="BE110" s="209">
        <f>IF(N110="základní",J110,0)</f>
        <v>0</v>
      </c>
      <c r="BF110" s="209">
        <f>IF(N110="snížená",J110,0)</f>
        <v>0</v>
      </c>
      <c r="BG110" s="209">
        <f>IF(N110="zákl. přenesená",J110,0)</f>
        <v>0</v>
      </c>
      <c r="BH110" s="209">
        <f>IF(N110="sníž. přenesená",J110,0)</f>
        <v>0</v>
      </c>
      <c r="BI110" s="209">
        <f>IF(N110="nulová",J110,0)</f>
        <v>0</v>
      </c>
      <c r="BJ110" s="18" t="s">
        <v>79</v>
      </c>
      <c r="BK110" s="209">
        <f>ROUND(I110*H110,2)</f>
        <v>0</v>
      </c>
      <c r="BL110" s="18" t="s">
        <v>117</v>
      </c>
      <c r="BM110" s="208" t="s">
        <v>193</v>
      </c>
    </row>
    <row r="111" s="2" customFormat="1" ht="16.5" customHeight="1">
      <c r="A111" s="39"/>
      <c r="B111" s="40"/>
      <c r="C111" s="197" t="s">
        <v>159</v>
      </c>
      <c r="D111" s="197" t="s">
        <v>113</v>
      </c>
      <c r="E111" s="198" t="s">
        <v>194</v>
      </c>
      <c r="F111" s="199" t="s">
        <v>195</v>
      </c>
      <c r="G111" s="200" t="s">
        <v>196</v>
      </c>
      <c r="H111" s="201">
        <v>24</v>
      </c>
      <c r="I111" s="202"/>
      <c r="J111" s="203">
        <f>ROUND(I111*H111,2)</f>
        <v>0</v>
      </c>
      <c r="K111" s="199" t="s">
        <v>19</v>
      </c>
      <c r="L111" s="45"/>
      <c r="M111" s="204" t="s">
        <v>19</v>
      </c>
      <c r="N111" s="205" t="s">
        <v>42</v>
      </c>
      <c r="O111" s="85"/>
      <c r="P111" s="206">
        <f>O111*H111</f>
        <v>0</v>
      </c>
      <c r="Q111" s="206">
        <v>0</v>
      </c>
      <c r="R111" s="206">
        <f>Q111*H111</f>
        <v>0</v>
      </c>
      <c r="S111" s="206">
        <v>0</v>
      </c>
      <c r="T111" s="207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08" t="s">
        <v>117</v>
      </c>
      <c r="AT111" s="208" t="s">
        <v>113</v>
      </c>
      <c r="AU111" s="208" t="s">
        <v>79</v>
      </c>
      <c r="AY111" s="18" t="s">
        <v>112</v>
      </c>
      <c r="BE111" s="209">
        <f>IF(N111="základní",J111,0)</f>
        <v>0</v>
      </c>
      <c r="BF111" s="209">
        <f>IF(N111="snížená",J111,0)</f>
        <v>0</v>
      </c>
      <c r="BG111" s="209">
        <f>IF(N111="zákl. přenesená",J111,0)</f>
        <v>0</v>
      </c>
      <c r="BH111" s="209">
        <f>IF(N111="sníž. přenesená",J111,0)</f>
        <v>0</v>
      </c>
      <c r="BI111" s="209">
        <f>IF(N111="nulová",J111,0)</f>
        <v>0</v>
      </c>
      <c r="BJ111" s="18" t="s">
        <v>79</v>
      </c>
      <c r="BK111" s="209">
        <f>ROUND(I111*H111,2)</f>
        <v>0</v>
      </c>
      <c r="BL111" s="18" t="s">
        <v>117</v>
      </c>
      <c r="BM111" s="208" t="s">
        <v>197</v>
      </c>
    </row>
    <row r="112" s="2" customFormat="1" ht="16.5" customHeight="1">
      <c r="A112" s="39"/>
      <c r="B112" s="40"/>
      <c r="C112" s="197" t="s">
        <v>198</v>
      </c>
      <c r="D112" s="197" t="s">
        <v>113</v>
      </c>
      <c r="E112" s="198" t="s">
        <v>199</v>
      </c>
      <c r="F112" s="199" t="s">
        <v>200</v>
      </c>
      <c r="G112" s="200" t="s">
        <v>116</v>
      </c>
      <c r="H112" s="201">
        <v>1</v>
      </c>
      <c r="I112" s="202"/>
      <c r="J112" s="203">
        <f>ROUND(I112*H112,2)</f>
        <v>0</v>
      </c>
      <c r="K112" s="199" t="s">
        <v>19</v>
      </c>
      <c r="L112" s="45"/>
      <c r="M112" s="204" t="s">
        <v>19</v>
      </c>
      <c r="N112" s="205" t="s">
        <v>42</v>
      </c>
      <c r="O112" s="85"/>
      <c r="P112" s="206">
        <f>O112*H112</f>
        <v>0</v>
      </c>
      <c r="Q112" s="206">
        <v>0</v>
      </c>
      <c r="R112" s="206">
        <f>Q112*H112</f>
        <v>0</v>
      </c>
      <c r="S112" s="206">
        <v>0</v>
      </c>
      <c r="T112" s="207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08" t="s">
        <v>117</v>
      </c>
      <c r="AT112" s="208" t="s">
        <v>113</v>
      </c>
      <c r="AU112" s="208" t="s">
        <v>79</v>
      </c>
      <c r="AY112" s="18" t="s">
        <v>112</v>
      </c>
      <c r="BE112" s="209">
        <f>IF(N112="základní",J112,0)</f>
        <v>0</v>
      </c>
      <c r="BF112" s="209">
        <f>IF(N112="snížená",J112,0)</f>
        <v>0</v>
      </c>
      <c r="BG112" s="209">
        <f>IF(N112="zákl. přenesená",J112,0)</f>
        <v>0</v>
      </c>
      <c r="BH112" s="209">
        <f>IF(N112="sníž. přenesená",J112,0)</f>
        <v>0</v>
      </c>
      <c r="BI112" s="209">
        <f>IF(N112="nulová",J112,0)</f>
        <v>0</v>
      </c>
      <c r="BJ112" s="18" t="s">
        <v>79</v>
      </c>
      <c r="BK112" s="209">
        <f>ROUND(I112*H112,2)</f>
        <v>0</v>
      </c>
      <c r="BL112" s="18" t="s">
        <v>117</v>
      </c>
      <c r="BM112" s="208" t="s">
        <v>201</v>
      </c>
    </row>
    <row r="113" s="2" customFormat="1" ht="16.5" customHeight="1">
      <c r="A113" s="39"/>
      <c r="B113" s="40"/>
      <c r="C113" s="197" t="s">
        <v>161</v>
      </c>
      <c r="D113" s="197" t="s">
        <v>113</v>
      </c>
      <c r="E113" s="198" t="s">
        <v>202</v>
      </c>
      <c r="F113" s="199" t="s">
        <v>203</v>
      </c>
      <c r="G113" s="200" t="s">
        <v>196</v>
      </c>
      <c r="H113" s="201">
        <v>24</v>
      </c>
      <c r="I113" s="202"/>
      <c r="J113" s="203">
        <f>ROUND(I113*H113,2)</f>
        <v>0</v>
      </c>
      <c r="K113" s="199" t="s">
        <v>19</v>
      </c>
      <c r="L113" s="45"/>
      <c r="M113" s="204" t="s">
        <v>19</v>
      </c>
      <c r="N113" s="205" t="s">
        <v>42</v>
      </c>
      <c r="O113" s="85"/>
      <c r="P113" s="206">
        <f>O113*H113</f>
        <v>0</v>
      </c>
      <c r="Q113" s="206">
        <v>0</v>
      </c>
      <c r="R113" s="206">
        <f>Q113*H113</f>
        <v>0</v>
      </c>
      <c r="S113" s="206">
        <v>0</v>
      </c>
      <c r="T113" s="207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08" t="s">
        <v>117</v>
      </c>
      <c r="AT113" s="208" t="s">
        <v>113</v>
      </c>
      <c r="AU113" s="208" t="s">
        <v>79</v>
      </c>
      <c r="AY113" s="18" t="s">
        <v>112</v>
      </c>
      <c r="BE113" s="209">
        <f>IF(N113="základní",J113,0)</f>
        <v>0</v>
      </c>
      <c r="BF113" s="209">
        <f>IF(N113="snížená",J113,0)</f>
        <v>0</v>
      </c>
      <c r="BG113" s="209">
        <f>IF(N113="zákl. přenesená",J113,0)</f>
        <v>0</v>
      </c>
      <c r="BH113" s="209">
        <f>IF(N113="sníž. přenesená",J113,0)</f>
        <v>0</v>
      </c>
      <c r="BI113" s="209">
        <f>IF(N113="nulová",J113,0)</f>
        <v>0</v>
      </c>
      <c r="BJ113" s="18" t="s">
        <v>79</v>
      </c>
      <c r="BK113" s="209">
        <f>ROUND(I113*H113,2)</f>
        <v>0</v>
      </c>
      <c r="BL113" s="18" t="s">
        <v>117</v>
      </c>
      <c r="BM113" s="208" t="s">
        <v>204</v>
      </c>
    </row>
    <row r="114" s="2" customFormat="1" ht="16.5" customHeight="1">
      <c r="A114" s="39"/>
      <c r="B114" s="40"/>
      <c r="C114" s="197" t="s">
        <v>205</v>
      </c>
      <c r="D114" s="197" t="s">
        <v>113</v>
      </c>
      <c r="E114" s="198" t="s">
        <v>206</v>
      </c>
      <c r="F114" s="199" t="s">
        <v>207</v>
      </c>
      <c r="G114" s="200" t="s">
        <v>196</v>
      </c>
      <c r="H114" s="201">
        <v>8</v>
      </c>
      <c r="I114" s="202"/>
      <c r="J114" s="203">
        <f>ROUND(I114*H114,2)</f>
        <v>0</v>
      </c>
      <c r="K114" s="199" t="s">
        <v>19</v>
      </c>
      <c r="L114" s="45"/>
      <c r="M114" s="204" t="s">
        <v>19</v>
      </c>
      <c r="N114" s="205" t="s">
        <v>42</v>
      </c>
      <c r="O114" s="85"/>
      <c r="P114" s="206">
        <f>O114*H114</f>
        <v>0</v>
      </c>
      <c r="Q114" s="206">
        <v>0</v>
      </c>
      <c r="R114" s="206">
        <f>Q114*H114</f>
        <v>0</v>
      </c>
      <c r="S114" s="206">
        <v>0</v>
      </c>
      <c r="T114" s="207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08" t="s">
        <v>117</v>
      </c>
      <c r="AT114" s="208" t="s">
        <v>113</v>
      </c>
      <c r="AU114" s="208" t="s">
        <v>79</v>
      </c>
      <c r="AY114" s="18" t="s">
        <v>112</v>
      </c>
      <c r="BE114" s="209">
        <f>IF(N114="základní",J114,0)</f>
        <v>0</v>
      </c>
      <c r="BF114" s="209">
        <f>IF(N114="snížená",J114,0)</f>
        <v>0</v>
      </c>
      <c r="BG114" s="209">
        <f>IF(N114="zákl. přenesená",J114,0)</f>
        <v>0</v>
      </c>
      <c r="BH114" s="209">
        <f>IF(N114="sníž. přenesená",J114,0)</f>
        <v>0</v>
      </c>
      <c r="BI114" s="209">
        <f>IF(N114="nulová",J114,0)</f>
        <v>0</v>
      </c>
      <c r="BJ114" s="18" t="s">
        <v>79</v>
      </c>
      <c r="BK114" s="209">
        <f>ROUND(I114*H114,2)</f>
        <v>0</v>
      </c>
      <c r="BL114" s="18" t="s">
        <v>117</v>
      </c>
      <c r="BM114" s="208" t="s">
        <v>208</v>
      </c>
    </row>
    <row r="115" s="2" customFormat="1" ht="16.5" customHeight="1">
      <c r="A115" s="39"/>
      <c r="B115" s="40"/>
      <c r="C115" s="197" t="s">
        <v>164</v>
      </c>
      <c r="D115" s="197" t="s">
        <v>113</v>
      </c>
      <c r="E115" s="198" t="s">
        <v>209</v>
      </c>
      <c r="F115" s="199" t="s">
        <v>210</v>
      </c>
      <c r="G115" s="200" t="s">
        <v>116</v>
      </c>
      <c r="H115" s="201">
        <v>1</v>
      </c>
      <c r="I115" s="202"/>
      <c r="J115" s="203">
        <f>ROUND(I115*H115,2)</f>
        <v>0</v>
      </c>
      <c r="K115" s="199" t="s">
        <v>19</v>
      </c>
      <c r="L115" s="45"/>
      <c r="M115" s="204" t="s">
        <v>19</v>
      </c>
      <c r="N115" s="205" t="s">
        <v>42</v>
      </c>
      <c r="O115" s="85"/>
      <c r="P115" s="206">
        <f>O115*H115</f>
        <v>0</v>
      </c>
      <c r="Q115" s="206">
        <v>0</v>
      </c>
      <c r="R115" s="206">
        <f>Q115*H115</f>
        <v>0</v>
      </c>
      <c r="S115" s="206">
        <v>0</v>
      </c>
      <c r="T115" s="207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08" t="s">
        <v>117</v>
      </c>
      <c r="AT115" s="208" t="s">
        <v>113</v>
      </c>
      <c r="AU115" s="208" t="s">
        <v>79</v>
      </c>
      <c r="AY115" s="18" t="s">
        <v>112</v>
      </c>
      <c r="BE115" s="209">
        <f>IF(N115="základní",J115,0)</f>
        <v>0</v>
      </c>
      <c r="BF115" s="209">
        <f>IF(N115="snížená",J115,0)</f>
        <v>0</v>
      </c>
      <c r="BG115" s="209">
        <f>IF(N115="zákl. přenesená",J115,0)</f>
        <v>0</v>
      </c>
      <c r="BH115" s="209">
        <f>IF(N115="sníž. přenesená",J115,0)</f>
        <v>0</v>
      </c>
      <c r="BI115" s="209">
        <f>IF(N115="nulová",J115,0)</f>
        <v>0</v>
      </c>
      <c r="BJ115" s="18" t="s">
        <v>79</v>
      </c>
      <c r="BK115" s="209">
        <f>ROUND(I115*H115,2)</f>
        <v>0</v>
      </c>
      <c r="BL115" s="18" t="s">
        <v>117</v>
      </c>
      <c r="BM115" s="208" t="s">
        <v>211</v>
      </c>
    </row>
    <row r="116" s="2" customFormat="1" ht="16.5" customHeight="1">
      <c r="A116" s="39"/>
      <c r="B116" s="40"/>
      <c r="C116" s="197" t="s">
        <v>212</v>
      </c>
      <c r="D116" s="197" t="s">
        <v>113</v>
      </c>
      <c r="E116" s="198" t="s">
        <v>213</v>
      </c>
      <c r="F116" s="199" t="s">
        <v>214</v>
      </c>
      <c r="G116" s="200" t="s">
        <v>116</v>
      </c>
      <c r="H116" s="201">
        <v>1</v>
      </c>
      <c r="I116" s="202"/>
      <c r="J116" s="203">
        <f>ROUND(I116*H116,2)</f>
        <v>0</v>
      </c>
      <c r="K116" s="199" t="s">
        <v>19</v>
      </c>
      <c r="L116" s="45"/>
      <c r="M116" s="204" t="s">
        <v>19</v>
      </c>
      <c r="N116" s="205" t="s">
        <v>42</v>
      </c>
      <c r="O116" s="85"/>
      <c r="P116" s="206">
        <f>O116*H116</f>
        <v>0</v>
      </c>
      <c r="Q116" s="206">
        <v>0</v>
      </c>
      <c r="R116" s="206">
        <f>Q116*H116</f>
        <v>0</v>
      </c>
      <c r="S116" s="206">
        <v>0</v>
      </c>
      <c r="T116" s="207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08" t="s">
        <v>117</v>
      </c>
      <c r="AT116" s="208" t="s">
        <v>113</v>
      </c>
      <c r="AU116" s="208" t="s">
        <v>79</v>
      </c>
      <c r="AY116" s="18" t="s">
        <v>112</v>
      </c>
      <c r="BE116" s="209">
        <f>IF(N116="základní",J116,0)</f>
        <v>0</v>
      </c>
      <c r="BF116" s="209">
        <f>IF(N116="snížená",J116,0)</f>
        <v>0</v>
      </c>
      <c r="BG116" s="209">
        <f>IF(N116="zákl. přenesená",J116,0)</f>
        <v>0</v>
      </c>
      <c r="BH116" s="209">
        <f>IF(N116="sníž. přenesená",J116,0)</f>
        <v>0</v>
      </c>
      <c r="BI116" s="209">
        <f>IF(N116="nulová",J116,0)</f>
        <v>0</v>
      </c>
      <c r="BJ116" s="18" t="s">
        <v>79</v>
      </c>
      <c r="BK116" s="209">
        <f>ROUND(I116*H116,2)</f>
        <v>0</v>
      </c>
      <c r="BL116" s="18" t="s">
        <v>117</v>
      </c>
      <c r="BM116" s="208" t="s">
        <v>215</v>
      </c>
    </row>
    <row r="117" s="2" customFormat="1" ht="16.5" customHeight="1">
      <c r="A117" s="39"/>
      <c r="B117" s="40"/>
      <c r="C117" s="197" t="s">
        <v>166</v>
      </c>
      <c r="D117" s="197" t="s">
        <v>113</v>
      </c>
      <c r="E117" s="198" t="s">
        <v>216</v>
      </c>
      <c r="F117" s="199" t="s">
        <v>217</v>
      </c>
      <c r="G117" s="200" t="s">
        <v>116</v>
      </c>
      <c r="H117" s="201">
        <v>1</v>
      </c>
      <c r="I117" s="202"/>
      <c r="J117" s="203">
        <f>ROUND(I117*H117,2)</f>
        <v>0</v>
      </c>
      <c r="K117" s="199" t="s">
        <v>19</v>
      </c>
      <c r="L117" s="45"/>
      <c r="M117" s="204" t="s">
        <v>19</v>
      </c>
      <c r="N117" s="205" t="s">
        <v>42</v>
      </c>
      <c r="O117" s="85"/>
      <c r="P117" s="206">
        <f>O117*H117</f>
        <v>0</v>
      </c>
      <c r="Q117" s="206">
        <v>0</v>
      </c>
      <c r="R117" s="206">
        <f>Q117*H117</f>
        <v>0</v>
      </c>
      <c r="S117" s="206">
        <v>0</v>
      </c>
      <c r="T117" s="207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08" t="s">
        <v>117</v>
      </c>
      <c r="AT117" s="208" t="s">
        <v>113</v>
      </c>
      <c r="AU117" s="208" t="s">
        <v>79</v>
      </c>
      <c r="AY117" s="18" t="s">
        <v>112</v>
      </c>
      <c r="BE117" s="209">
        <f>IF(N117="základní",J117,0)</f>
        <v>0</v>
      </c>
      <c r="BF117" s="209">
        <f>IF(N117="snížená",J117,0)</f>
        <v>0</v>
      </c>
      <c r="BG117" s="209">
        <f>IF(N117="zákl. přenesená",J117,0)</f>
        <v>0</v>
      </c>
      <c r="BH117" s="209">
        <f>IF(N117="sníž. přenesená",J117,0)</f>
        <v>0</v>
      </c>
      <c r="BI117" s="209">
        <f>IF(N117="nulová",J117,0)</f>
        <v>0</v>
      </c>
      <c r="BJ117" s="18" t="s">
        <v>79</v>
      </c>
      <c r="BK117" s="209">
        <f>ROUND(I117*H117,2)</f>
        <v>0</v>
      </c>
      <c r="BL117" s="18" t="s">
        <v>117</v>
      </c>
      <c r="BM117" s="208" t="s">
        <v>218</v>
      </c>
    </row>
    <row r="118" s="2" customFormat="1" ht="16.5" customHeight="1">
      <c r="A118" s="39"/>
      <c r="B118" s="40"/>
      <c r="C118" s="197" t="s">
        <v>219</v>
      </c>
      <c r="D118" s="197" t="s">
        <v>113</v>
      </c>
      <c r="E118" s="198" t="s">
        <v>220</v>
      </c>
      <c r="F118" s="199" t="s">
        <v>221</v>
      </c>
      <c r="G118" s="200" t="s">
        <v>116</v>
      </c>
      <c r="H118" s="201">
        <v>1</v>
      </c>
      <c r="I118" s="202"/>
      <c r="J118" s="203">
        <f>ROUND(I118*H118,2)</f>
        <v>0</v>
      </c>
      <c r="K118" s="199" t="s">
        <v>19</v>
      </c>
      <c r="L118" s="45"/>
      <c r="M118" s="204" t="s">
        <v>19</v>
      </c>
      <c r="N118" s="205" t="s">
        <v>42</v>
      </c>
      <c r="O118" s="85"/>
      <c r="P118" s="206">
        <f>O118*H118</f>
        <v>0</v>
      </c>
      <c r="Q118" s="206">
        <v>0</v>
      </c>
      <c r="R118" s="206">
        <f>Q118*H118</f>
        <v>0</v>
      </c>
      <c r="S118" s="206">
        <v>0</v>
      </c>
      <c r="T118" s="207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08" t="s">
        <v>117</v>
      </c>
      <c r="AT118" s="208" t="s">
        <v>113</v>
      </c>
      <c r="AU118" s="208" t="s">
        <v>79</v>
      </c>
      <c r="AY118" s="18" t="s">
        <v>112</v>
      </c>
      <c r="BE118" s="209">
        <f>IF(N118="základní",J118,0)</f>
        <v>0</v>
      </c>
      <c r="BF118" s="209">
        <f>IF(N118="snížená",J118,0)</f>
        <v>0</v>
      </c>
      <c r="BG118" s="209">
        <f>IF(N118="zákl. přenesená",J118,0)</f>
        <v>0</v>
      </c>
      <c r="BH118" s="209">
        <f>IF(N118="sníž. přenesená",J118,0)</f>
        <v>0</v>
      </c>
      <c r="BI118" s="209">
        <f>IF(N118="nulová",J118,0)</f>
        <v>0</v>
      </c>
      <c r="BJ118" s="18" t="s">
        <v>79</v>
      </c>
      <c r="BK118" s="209">
        <f>ROUND(I118*H118,2)</f>
        <v>0</v>
      </c>
      <c r="BL118" s="18" t="s">
        <v>117</v>
      </c>
      <c r="BM118" s="208" t="s">
        <v>222</v>
      </c>
    </row>
    <row r="119" s="2" customFormat="1" ht="16.5" customHeight="1">
      <c r="A119" s="39"/>
      <c r="B119" s="40"/>
      <c r="C119" s="197" t="s">
        <v>169</v>
      </c>
      <c r="D119" s="197" t="s">
        <v>113</v>
      </c>
      <c r="E119" s="198" t="s">
        <v>223</v>
      </c>
      <c r="F119" s="199" t="s">
        <v>224</v>
      </c>
      <c r="G119" s="200" t="s">
        <v>116</v>
      </c>
      <c r="H119" s="201">
        <v>1</v>
      </c>
      <c r="I119" s="202"/>
      <c r="J119" s="203">
        <f>ROUND(I119*H119,2)</f>
        <v>0</v>
      </c>
      <c r="K119" s="199" t="s">
        <v>19</v>
      </c>
      <c r="L119" s="45"/>
      <c r="M119" s="220" t="s">
        <v>19</v>
      </c>
      <c r="N119" s="221" t="s">
        <v>42</v>
      </c>
      <c r="O119" s="222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08" t="s">
        <v>117</v>
      </c>
      <c r="AT119" s="208" t="s">
        <v>113</v>
      </c>
      <c r="AU119" s="208" t="s">
        <v>79</v>
      </c>
      <c r="AY119" s="18" t="s">
        <v>112</v>
      </c>
      <c r="BE119" s="209">
        <f>IF(N119="základní",J119,0)</f>
        <v>0</v>
      </c>
      <c r="BF119" s="209">
        <f>IF(N119="snížená",J119,0)</f>
        <v>0</v>
      </c>
      <c r="BG119" s="209">
        <f>IF(N119="zákl. přenesená",J119,0)</f>
        <v>0</v>
      </c>
      <c r="BH119" s="209">
        <f>IF(N119="sníž. přenesená",J119,0)</f>
        <v>0</v>
      </c>
      <c r="BI119" s="209">
        <f>IF(N119="nulová",J119,0)</f>
        <v>0</v>
      </c>
      <c r="BJ119" s="18" t="s">
        <v>79</v>
      </c>
      <c r="BK119" s="209">
        <f>ROUND(I119*H119,2)</f>
        <v>0</v>
      </c>
      <c r="BL119" s="18" t="s">
        <v>117</v>
      </c>
      <c r="BM119" s="208" t="s">
        <v>225</v>
      </c>
    </row>
    <row r="120" s="2" customFormat="1" ht="6.96" customHeight="1">
      <c r="A120" s="39"/>
      <c r="B120" s="60"/>
      <c r="C120" s="61"/>
      <c r="D120" s="61"/>
      <c r="E120" s="61"/>
      <c r="F120" s="61"/>
      <c r="G120" s="61"/>
      <c r="H120" s="61"/>
      <c r="I120" s="61"/>
      <c r="J120" s="61"/>
      <c r="K120" s="61"/>
      <c r="L120" s="45"/>
      <c r="M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</sheetData>
  <sheetProtection sheet="1" autoFilter="0" formatColumns="0" formatRows="0" objects="1" scenarios="1" spinCount="100000" saltValue="oNVMTsIQ1Y0qXrlmVMZfLyZNTX9Rm0mup6NesE5qFup/ey7Xb+WENqGcmFfuamqbaUMpPvOUiJMDWM0Qbn4TXQ==" hashValue="R/rQ7lOZ4UTGNwsCVjtzQjZWLxzIEpbatMlRcWPyUFtlUTx/r4XVG6xoQvVBn1XZCZkzSpHlhLU99/6XbsggOQ==" algorithmName="SHA-512" password="CC35"/>
  <autoFilter ref="C81:K119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84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81</v>
      </c>
    </row>
    <row r="4" s="1" customFormat="1" ht="24.96" customHeight="1">
      <c r="B4" s="21"/>
      <c r="D4" s="131" t="s">
        <v>88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ZŠ Sokolská, Liberec - VZT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89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226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18. 11. 2024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37</v>
      </c>
      <c r="E30" s="39"/>
      <c r="F30" s="39"/>
      <c r="G30" s="39"/>
      <c r="H30" s="39"/>
      <c r="I30" s="39"/>
      <c r="J30" s="145">
        <f>ROUND(J84,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39</v>
      </c>
      <c r="G32" s="39"/>
      <c r="H32" s="39"/>
      <c r="I32" s="146" t="s">
        <v>38</v>
      </c>
      <c r="J32" s="146" t="s">
        <v>40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41</v>
      </c>
      <c r="E33" s="133" t="s">
        <v>42</v>
      </c>
      <c r="F33" s="148">
        <f>ROUND((SUM(BE84:BE108)),  2)</f>
        <v>0</v>
      </c>
      <c r="G33" s="39"/>
      <c r="H33" s="39"/>
      <c r="I33" s="149">
        <v>0.20999999999999999</v>
      </c>
      <c r="J33" s="148">
        <f>ROUND(((SUM(BE84:BE108))*I33),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43</v>
      </c>
      <c r="F34" s="148">
        <f>ROUND((SUM(BF84:BF108)),  2)</f>
        <v>0</v>
      </c>
      <c r="G34" s="39"/>
      <c r="H34" s="39"/>
      <c r="I34" s="149">
        <v>0.12</v>
      </c>
      <c r="J34" s="148">
        <f>ROUND(((SUM(BF84:BF108))*I34),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44</v>
      </c>
      <c r="F35" s="148">
        <f>ROUND((SUM(BG84:BG108)),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45</v>
      </c>
      <c r="F36" s="148">
        <f>ROUND((SUM(BH84:BH108)),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46</v>
      </c>
      <c r="F37" s="148">
        <f>ROUND((SUM(BI84:BI108)),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47</v>
      </c>
      <c r="E39" s="152"/>
      <c r="F39" s="152"/>
      <c r="G39" s="153" t="s">
        <v>48</v>
      </c>
      <c r="H39" s="154" t="s">
        <v>49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91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ZŠ Sokolská, Liberec - VZT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89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02 - Elektroinstalace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18. 11. 2024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Magistrát města Liberec</v>
      </c>
      <c r="G54" s="41"/>
      <c r="H54" s="41"/>
      <c r="I54" s="33" t="s">
        <v>31</v>
      </c>
      <c r="J54" s="37" t="str">
        <f>E21</f>
        <v>J.Kovář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92</v>
      </c>
      <c r="D57" s="163"/>
      <c r="E57" s="163"/>
      <c r="F57" s="163"/>
      <c r="G57" s="163"/>
      <c r="H57" s="163"/>
      <c r="I57" s="163"/>
      <c r="J57" s="164" t="s">
        <v>93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69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94</v>
      </c>
    </row>
    <row r="60" s="9" customFormat="1" ht="24.96" customHeight="1">
      <c r="A60" s="9"/>
      <c r="B60" s="166"/>
      <c r="C60" s="167"/>
      <c r="D60" s="168" t="s">
        <v>227</v>
      </c>
      <c r="E60" s="169"/>
      <c r="F60" s="169"/>
      <c r="G60" s="169"/>
      <c r="H60" s="169"/>
      <c r="I60" s="169"/>
      <c r="J60" s="170">
        <f>J85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6"/>
      <c r="C61" s="167"/>
      <c r="D61" s="168" t="s">
        <v>228</v>
      </c>
      <c r="E61" s="169"/>
      <c r="F61" s="169"/>
      <c r="G61" s="169"/>
      <c r="H61" s="169"/>
      <c r="I61" s="169"/>
      <c r="J61" s="170">
        <f>J88</f>
        <v>0</v>
      </c>
      <c r="K61" s="167"/>
      <c r="L61" s="17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6"/>
      <c r="C62" s="167"/>
      <c r="D62" s="168" t="s">
        <v>229</v>
      </c>
      <c r="E62" s="169"/>
      <c r="F62" s="169"/>
      <c r="G62" s="169"/>
      <c r="H62" s="169"/>
      <c r="I62" s="169"/>
      <c r="J62" s="170">
        <f>J91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6"/>
      <c r="C63" s="167"/>
      <c r="D63" s="168" t="s">
        <v>230</v>
      </c>
      <c r="E63" s="169"/>
      <c r="F63" s="169"/>
      <c r="G63" s="169"/>
      <c r="H63" s="169"/>
      <c r="I63" s="169"/>
      <c r="J63" s="170">
        <f>J94</f>
        <v>0</v>
      </c>
      <c r="K63" s="167"/>
      <c r="L63" s="171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6"/>
      <c r="C64" s="167"/>
      <c r="D64" s="168" t="s">
        <v>231</v>
      </c>
      <c r="E64" s="169"/>
      <c r="F64" s="169"/>
      <c r="G64" s="169"/>
      <c r="H64" s="169"/>
      <c r="I64" s="169"/>
      <c r="J64" s="170">
        <f>J101</f>
        <v>0</v>
      </c>
      <c r="K64" s="167"/>
      <c r="L64" s="17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98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61" t="str">
        <f>E7</f>
        <v>ZŠ Sokolská, Liberec - VZT</v>
      </c>
      <c r="F74" s="33"/>
      <c r="G74" s="33"/>
      <c r="H74" s="33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89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>02 - Elektroinstalace</v>
      </c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21</v>
      </c>
      <c r="D78" s="41"/>
      <c r="E78" s="41"/>
      <c r="F78" s="28" t="str">
        <f>F12</f>
        <v xml:space="preserve"> </v>
      </c>
      <c r="G78" s="41"/>
      <c r="H78" s="41"/>
      <c r="I78" s="33" t="s">
        <v>23</v>
      </c>
      <c r="J78" s="73" t="str">
        <f>IF(J12="","",J12)</f>
        <v>18. 11. 2024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25</v>
      </c>
      <c r="D80" s="41"/>
      <c r="E80" s="41"/>
      <c r="F80" s="28" t="str">
        <f>E15</f>
        <v>Magistrát města Liberec</v>
      </c>
      <c r="G80" s="41"/>
      <c r="H80" s="41"/>
      <c r="I80" s="33" t="s">
        <v>31</v>
      </c>
      <c r="J80" s="37" t="str">
        <f>E21</f>
        <v>J.Kovář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29</v>
      </c>
      <c r="D81" s="41"/>
      <c r="E81" s="41"/>
      <c r="F81" s="28" t="str">
        <f>IF(E18="","",E18)</f>
        <v>Vyplň údaj</v>
      </c>
      <c r="G81" s="41"/>
      <c r="H81" s="41"/>
      <c r="I81" s="33" t="s">
        <v>34</v>
      </c>
      <c r="J81" s="37" t="str">
        <f>E24</f>
        <v xml:space="preserve"> 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0" customFormat="1" ht="29.28" customHeight="1">
      <c r="A83" s="172"/>
      <c r="B83" s="173"/>
      <c r="C83" s="174" t="s">
        <v>99</v>
      </c>
      <c r="D83" s="175" t="s">
        <v>56</v>
      </c>
      <c r="E83" s="175" t="s">
        <v>52</v>
      </c>
      <c r="F83" s="175" t="s">
        <v>53</v>
      </c>
      <c r="G83" s="175" t="s">
        <v>100</v>
      </c>
      <c r="H83" s="175" t="s">
        <v>101</v>
      </c>
      <c r="I83" s="175" t="s">
        <v>102</v>
      </c>
      <c r="J83" s="175" t="s">
        <v>93</v>
      </c>
      <c r="K83" s="176" t="s">
        <v>103</v>
      </c>
      <c r="L83" s="177"/>
      <c r="M83" s="93" t="s">
        <v>19</v>
      </c>
      <c r="N83" s="94" t="s">
        <v>41</v>
      </c>
      <c r="O83" s="94" t="s">
        <v>104</v>
      </c>
      <c r="P83" s="94" t="s">
        <v>105</v>
      </c>
      <c r="Q83" s="94" t="s">
        <v>106</v>
      </c>
      <c r="R83" s="94" t="s">
        <v>107</v>
      </c>
      <c r="S83" s="94" t="s">
        <v>108</v>
      </c>
      <c r="T83" s="95" t="s">
        <v>109</v>
      </c>
      <c r="U83" s="172"/>
      <c r="V83" s="172"/>
      <c r="W83" s="172"/>
      <c r="X83" s="172"/>
      <c r="Y83" s="172"/>
      <c r="Z83" s="172"/>
      <c r="AA83" s="172"/>
      <c r="AB83" s="172"/>
      <c r="AC83" s="172"/>
      <c r="AD83" s="172"/>
      <c r="AE83" s="172"/>
    </row>
    <row r="84" s="2" customFormat="1" ht="22.8" customHeight="1">
      <c r="A84" s="39"/>
      <c r="B84" s="40"/>
      <c r="C84" s="100" t="s">
        <v>110</v>
      </c>
      <c r="D84" s="41"/>
      <c r="E84" s="41"/>
      <c r="F84" s="41"/>
      <c r="G84" s="41"/>
      <c r="H84" s="41"/>
      <c r="I84" s="41"/>
      <c r="J84" s="178">
        <f>BK84</f>
        <v>0</v>
      </c>
      <c r="K84" s="41"/>
      <c r="L84" s="45"/>
      <c r="M84" s="96"/>
      <c r="N84" s="179"/>
      <c r="O84" s="97"/>
      <c r="P84" s="180">
        <f>P85+P88+P91+P94+P101</f>
        <v>0</v>
      </c>
      <c r="Q84" s="97"/>
      <c r="R84" s="180">
        <f>R85+R88+R91+R94+R101</f>
        <v>0</v>
      </c>
      <c r="S84" s="97"/>
      <c r="T84" s="181">
        <f>T85+T88+T91+T94+T101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70</v>
      </c>
      <c r="AU84" s="18" t="s">
        <v>94</v>
      </c>
      <c r="BK84" s="182">
        <f>BK85+BK88+BK91+BK94+BK101</f>
        <v>0</v>
      </c>
    </row>
    <row r="85" s="11" customFormat="1" ht="25.92" customHeight="1">
      <c r="A85" s="11"/>
      <c r="B85" s="183"/>
      <c r="C85" s="184"/>
      <c r="D85" s="185" t="s">
        <v>70</v>
      </c>
      <c r="E85" s="186" t="s">
        <v>79</v>
      </c>
      <c r="F85" s="186" t="s">
        <v>232</v>
      </c>
      <c r="G85" s="184"/>
      <c r="H85" s="184"/>
      <c r="I85" s="187"/>
      <c r="J85" s="188">
        <f>BK85</f>
        <v>0</v>
      </c>
      <c r="K85" s="184"/>
      <c r="L85" s="189"/>
      <c r="M85" s="190"/>
      <c r="N85" s="191"/>
      <c r="O85" s="191"/>
      <c r="P85" s="192">
        <f>SUM(P86:P87)</f>
        <v>0</v>
      </c>
      <c r="Q85" s="191"/>
      <c r="R85" s="192">
        <f>SUM(R86:R87)</f>
        <v>0</v>
      </c>
      <c r="S85" s="191"/>
      <c r="T85" s="193">
        <f>SUM(T86:T87)</f>
        <v>0</v>
      </c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R85" s="194" t="s">
        <v>79</v>
      </c>
      <c r="AT85" s="195" t="s">
        <v>70</v>
      </c>
      <c r="AU85" s="195" t="s">
        <v>71</v>
      </c>
      <c r="AY85" s="194" t="s">
        <v>112</v>
      </c>
      <c r="BK85" s="196">
        <f>SUM(BK86:BK87)</f>
        <v>0</v>
      </c>
    </row>
    <row r="86" s="2" customFormat="1" ht="16.5" customHeight="1">
      <c r="A86" s="39"/>
      <c r="B86" s="40"/>
      <c r="C86" s="197" t="s">
        <v>79</v>
      </c>
      <c r="D86" s="197" t="s">
        <v>113</v>
      </c>
      <c r="E86" s="198" t="s">
        <v>233</v>
      </c>
      <c r="F86" s="199" t="s">
        <v>234</v>
      </c>
      <c r="G86" s="200" t="s">
        <v>116</v>
      </c>
      <c r="H86" s="201">
        <v>1</v>
      </c>
      <c r="I86" s="202"/>
      <c r="J86" s="203">
        <f>ROUND(I86*H86,2)</f>
        <v>0</v>
      </c>
      <c r="K86" s="199" t="s">
        <v>19</v>
      </c>
      <c r="L86" s="45"/>
      <c r="M86" s="204" t="s">
        <v>19</v>
      </c>
      <c r="N86" s="205" t="s">
        <v>42</v>
      </c>
      <c r="O86" s="85"/>
      <c r="P86" s="206">
        <f>O86*H86</f>
        <v>0</v>
      </c>
      <c r="Q86" s="206">
        <v>0</v>
      </c>
      <c r="R86" s="206">
        <f>Q86*H86</f>
        <v>0</v>
      </c>
      <c r="S86" s="206">
        <v>0</v>
      </c>
      <c r="T86" s="207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08" t="s">
        <v>117</v>
      </c>
      <c r="AT86" s="208" t="s">
        <v>113</v>
      </c>
      <c r="AU86" s="208" t="s">
        <v>79</v>
      </c>
      <c r="AY86" s="18" t="s">
        <v>112</v>
      </c>
      <c r="BE86" s="209">
        <f>IF(N86="základní",J86,0)</f>
        <v>0</v>
      </c>
      <c r="BF86" s="209">
        <f>IF(N86="snížená",J86,0)</f>
        <v>0</v>
      </c>
      <c r="BG86" s="209">
        <f>IF(N86="zákl. přenesená",J86,0)</f>
        <v>0</v>
      </c>
      <c r="BH86" s="209">
        <f>IF(N86="sníž. přenesená",J86,0)</f>
        <v>0</v>
      </c>
      <c r="BI86" s="209">
        <f>IF(N86="nulová",J86,0)</f>
        <v>0</v>
      </c>
      <c r="BJ86" s="18" t="s">
        <v>79</v>
      </c>
      <c r="BK86" s="209">
        <f>ROUND(I86*H86,2)</f>
        <v>0</v>
      </c>
      <c r="BL86" s="18" t="s">
        <v>117</v>
      </c>
      <c r="BM86" s="208" t="s">
        <v>81</v>
      </c>
    </row>
    <row r="87" s="2" customFormat="1" ht="16.5" customHeight="1">
      <c r="A87" s="39"/>
      <c r="B87" s="40"/>
      <c r="C87" s="197" t="s">
        <v>81</v>
      </c>
      <c r="D87" s="197" t="s">
        <v>113</v>
      </c>
      <c r="E87" s="198" t="s">
        <v>235</v>
      </c>
      <c r="F87" s="199" t="s">
        <v>236</v>
      </c>
      <c r="G87" s="200" t="s">
        <v>116</v>
      </c>
      <c r="H87" s="201">
        <v>2</v>
      </c>
      <c r="I87" s="202"/>
      <c r="J87" s="203">
        <f>ROUND(I87*H87,2)</f>
        <v>0</v>
      </c>
      <c r="K87" s="199" t="s">
        <v>19</v>
      </c>
      <c r="L87" s="45"/>
      <c r="M87" s="204" t="s">
        <v>19</v>
      </c>
      <c r="N87" s="205" t="s">
        <v>42</v>
      </c>
      <c r="O87" s="85"/>
      <c r="P87" s="206">
        <f>O87*H87</f>
        <v>0</v>
      </c>
      <c r="Q87" s="206">
        <v>0</v>
      </c>
      <c r="R87" s="206">
        <f>Q87*H87</f>
        <v>0</v>
      </c>
      <c r="S87" s="206">
        <v>0</v>
      </c>
      <c r="T87" s="207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08" t="s">
        <v>117</v>
      </c>
      <c r="AT87" s="208" t="s">
        <v>113</v>
      </c>
      <c r="AU87" s="208" t="s">
        <v>79</v>
      </c>
      <c r="AY87" s="18" t="s">
        <v>112</v>
      </c>
      <c r="BE87" s="209">
        <f>IF(N87="základní",J87,0)</f>
        <v>0</v>
      </c>
      <c r="BF87" s="209">
        <f>IF(N87="snížená",J87,0)</f>
        <v>0</v>
      </c>
      <c r="BG87" s="209">
        <f>IF(N87="zákl. přenesená",J87,0)</f>
        <v>0</v>
      </c>
      <c r="BH87" s="209">
        <f>IF(N87="sníž. přenesená",J87,0)</f>
        <v>0</v>
      </c>
      <c r="BI87" s="209">
        <f>IF(N87="nulová",J87,0)</f>
        <v>0</v>
      </c>
      <c r="BJ87" s="18" t="s">
        <v>79</v>
      </c>
      <c r="BK87" s="209">
        <f>ROUND(I87*H87,2)</f>
        <v>0</v>
      </c>
      <c r="BL87" s="18" t="s">
        <v>117</v>
      </c>
      <c r="BM87" s="208" t="s">
        <v>117</v>
      </c>
    </row>
    <row r="88" s="11" customFormat="1" ht="25.92" customHeight="1">
      <c r="A88" s="11"/>
      <c r="B88" s="183"/>
      <c r="C88" s="184"/>
      <c r="D88" s="185" t="s">
        <v>70</v>
      </c>
      <c r="E88" s="186" t="s">
        <v>81</v>
      </c>
      <c r="F88" s="186" t="s">
        <v>237</v>
      </c>
      <c r="G88" s="184"/>
      <c r="H88" s="184"/>
      <c r="I88" s="187"/>
      <c r="J88" s="188">
        <f>BK88</f>
        <v>0</v>
      </c>
      <c r="K88" s="184"/>
      <c r="L88" s="189"/>
      <c r="M88" s="190"/>
      <c r="N88" s="191"/>
      <c r="O88" s="191"/>
      <c r="P88" s="192">
        <f>SUM(P89:P90)</f>
        <v>0</v>
      </c>
      <c r="Q88" s="191"/>
      <c r="R88" s="192">
        <f>SUM(R89:R90)</f>
        <v>0</v>
      </c>
      <c r="S88" s="191"/>
      <c r="T88" s="193">
        <f>SUM(T89:T90)</f>
        <v>0</v>
      </c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R88" s="194" t="s">
        <v>79</v>
      </c>
      <c r="AT88" s="195" t="s">
        <v>70</v>
      </c>
      <c r="AU88" s="195" t="s">
        <v>71</v>
      </c>
      <c r="AY88" s="194" t="s">
        <v>112</v>
      </c>
      <c r="BK88" s="196">
        <f>SUM(BK89:BK90)</f>
        <v>0</v>
      </c>
    </row>
    <row r="89" s="2" customFormat="1" ht="16.5" customHeight="1">
      <c r="A89" s="39"/>
      <c r="B89" s="40"/>
      <c r="C89" s="197" t="s">
        <v>120</v>
      </c>
      <c r="D89" s="197" t="s">
        <v>113</v>
      </c>
      <c r="E89" s="198" t="s">
        <v>238</v>
      </c>
      <c r="F89" s="199" t="s">
        <v>239</v>
      </c>
      <c r="G89" s="200" t="s">
        <v>116</v>
      </c>
      <c r="H89" s="201">
        <v>2</v>
      </c>
      <c r="I89" s="202"/>
      <c r="J89" s="203">
        <f>ROUND(I89*H89,2)</f>
        <v>0</v>
      </c>
      <c r="K89" s="199" t="s">
        <v>19</v>
      </c>
      <c r="L89" s="45"/>
      <c r="M89" s="204" t="s">
        <v>19</v>
      </c>
      <c r="N89" s="205" t="s">
        <v>42</v>
      </c>
      <c r="O89" s="85"/>
      <c r="P89" s="206">
        <f>O89*H89</f>
        <v>0</v>
      </c>
      <c r="Q89" s="206">
        <v>0</v>
      </c>
      <c r="R89" s="206">
        <f>Q89*H89</f>
        <v>0</v>
      </c>
      <c r="S89" s="206">
        <v>0</v>
      </c>
      <c r="T89" s="207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08" t="s">
        <v>117</v>
      </c>
      <c r="AT89" s="208" t="s">
        <v>113</v>
      </c>
      <c r="AU89" s="208" t="s">
        <v>79</v>
      </c>
      <c r="AY89" s="18" t="s">
        <v>112</v>
      </c>
      <c r="BE89" s="209">
        <f>IF(N89="základní",J89,0)</f>
        <v>0</v>
      </c>
      <c r="BF89" s="209">
        <f>IF(N89="snížená",J89,0)</f>
        <v>0</v>
      </c>
      <c r="BG89" s="209">
        <f>IF(N89="zákl. přenesená",J89,0)</f>
        <v>0</v>
      </c>
      <c r="BH89" s="209">
        <f>IF(N89="sníž. přenesená",J89,0)</f>
        <v>0</v>
      </c>
      <c r="BI89" s="209">
        <f>IF(N89="nulová",J89,0)</f>
        <v>0</v>
      </c>
      <c r="BJ89" s="18" t="s">
        <v>79</v>
      </c>
      <c r="BK89" s="209">
        <f>ROUND(I89*H89,2)</f>
        <v>0</v>
      </c>
      <c r="BL89" s="18" t="s">
        <v>117</v>
      </c>
      <c r="BM89" s="208" t="s">
        <v>123</v>
      </c>
    </row>
    <row r="90" s="2" customFormat="1" ht="16.5" customHeight="1">
      <c r="A90" s="39"/>
      <c r="B90" s="40"/>
      <c r="C90" s="197" t="s">
        <v>117</v>
      </c>
      <c r="D90" s="197" t="s">
        <v>113</v>
      </c>
      <c r="E90" s="198" t="s">
        <v>240</v>
      </c>
      <c r="F90" s="199" t="s">
        <v>241</v>
      </c>
      <c r="G90" s="200" t="s">
        <v>116</v>
      </c>
      <c r="H90" s="201">
        <v>2</v>
      </c>
      <c r="I90" s="202"/>
      <c r="J90" s="203">
        <f>ROUND(I90*H90,2)</f>
        <v>0</v>
      </c>
      <c r="K90" s="199" t="s">
        <v>19</v>
      </c>
      <c r="L90" s="45"/>
      <c r="M90" s="204" t="s">
        <v>19</v>
      </c>
      <c r="N90" s="205" t="s">
        <v>42</v>
      </c>
      <c r="O90" s="85"/>
      <c r="P90" s="206">
        <f>O90*H90</f>
        <v>0</v>
      </c>
      <c r="Q90" s="206">
        <v>0</v>
      </c>
      <c r="R90" s="206">
        <f>Q90*H90</f>
        <v>0</v>
      </c>
      <c r="S90" s="206">
        <v>0</v>
      </c>
      <c r="T90" s="207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08" t="s">
        <v>117</v>
      </c>
      <c r="AT90" s="208" t="s">
        <v>113</v>
      </c>
      <c r="AU90" s="208" t="s">
        <v>79</v>
      </c>
      <c r="AY90" s="18" t="s">
        <v>112</v>
      </c>
      <c r="BE90" s="209">
        <f>IF(N90="základní",J90,0)</f>
        <v>0</v>
      </c>
      <c r="BF90" s="209">
        <f>IF(N90="snížená",J90,0)</f>
        <v>0</v>
      </c>
      <c r="BG90" s="209">
        <f>IF(N90="zákl. přenesená",J90,0)</f>
        <v>0</v>
      </c>
      <c r="BH90" s="209">
        <f>IF(N90="sníž. přenesená",J90,0)</f>
        <v>0</v>
      </c>
      <c r="BI90" s="209">
        <f>IF(N90="nulová",J90,0)</f>
        <v>0</v>
      </c>
      <c r="BJ90" s="18" t="s">
        <v>79</v>
      </c>
      <c r="BK90" s="209">
        <f>ROUND(I90*H90,2)</f>
        <v>0</v>
      </c>
      <c r="BL90" s="18" t="s">
        <v>117</v>
      </c>
      <c r="BM90" s="208" t="s">
        <v>126</v>
      </c>
    </row>
    <row r="91" s="11" customFormat="1" ht="25.92" customHeight="1">
      <c r="A91" s="11"/>
      <c r="B91" s="183"/>
      <c r="C91" s="184"/>
      <c r="D91" s="185" t="s">
        <v>70</v>
      </c>
      <c r="E91" s="186" t="s">
        <v>120</v>
      </c>
      <c r="F91" s="186" t="s">
        <v>242</v>
      </c>
      <c r="G91" s="184"/>
      <c r="H91" s="184"/>
      <c r="I91" s="187"/>
      <c r="J91" s="188">
        <f>BK91</f>
        <v>0</v>
      </c>
      <c r="K91" s="184"/>
      <c r="L91" s="189"/>
      <c r="M91" s="190"/>
      <c r="N91" s="191"/>
      <c r="O91" s="191"/>
      <c r="P91" s="192">
        <f>SUM(P92:P93)</f>
        <v>0</v>
      </c>
      <c r="Q91" s="191"/>
      <c r="R91" s="192">
        <f>SUM(R92:R93)</f>
        <v>0</v>
      </c>
      <c r="S91" s="191"/>
      <c r="T91" s="193">
        <f>SUM(T92:T93)</f>
        <v>0</v>
      </c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R91" s="194" t="s">
        <v>79</v>
      </c>
      <c r="AT91" s="195" t="s">
        <v>70</v>
      </c>
      <c r="AU91" s="195" t="s">
        <v>71</v>
      </c>
      <c r="AY91" s="194" t="s">
        <v>112</v>
      </c>
      <c r="BK91" s="196">
        <f>SUM(BK92:BK93)</f>
        <v>0</v>
      </c>
    </row>
    <row r="92" s="2" customFormat="1" ht="16.5" customHeight="1">
      <c r="A92" s="39"/>
      <c r="B92" s="40"/>
      <c r="C92" s="197" t="s">
        <v>127</v>
      </c>
      <c r="D92" s="197" t="s">
        <v>113</v>
      </c>
      <c r="E92" s="198" t="s">
        <v>243</v>
      </c>
      <c r="F92" s="199" t="s">
        <v>244</v>
      </c>
      <c r="G92" s="200" t="s">
        <v>116</v>
      </c>
      <c r="H92" s="201">
        <v>1</v>
      </c>
      <c r="I92" s="202"/>
      <c r="J92" s="203">
        <f>ROUND(I92*H92,2)</f>
        <v>0</v>
      </c>
      <c r="K92" s="199" t="s">
        <v>19</v>
      </c>
      <c r="L92" s="45"/>
      <c r="M92" s="204" t="s">
        <v>19</v>
      </c>
      <c r="N92" s="205" t="s">
        <v>42</v>
      </c>
      <c r="O92" s="85"/>
      <c r="P92" s="206">
        <f>O92*H92</f>
        <v>0</v>
      </c>
      <c r="Q92" s="206">
        <v>0</v>
      </c>
      <c r="R92" s="206">
        <f>Q92*H92</f>
        <v>0</v>
      </c>
      <c r="S92" s="206">
        <v>0</v>
      </c>
      <c r="T92" s="207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08" t="s">
        <v>117</v>
      </c>
      <c r="AT92" s="208" t="s">
        <v>113</v>
      </c>
      <c r="AU92" s="208" t="s">
        <v>79</v>
      </c>
      <c r="AY92" s="18" t="s">
        <v>112</v>
      </c>
      <c r="BE92" s="209">
        <f>IF(N92="základní",J92,0)</f>
        <v>0</v>
      </c>
      <c r="BF92" s="209">
        <f>IF(N92="snížená",J92,0)</f>
        <v>0</v>
      </c>
      <c r="BG92" s="209">
        <f>IF(N92="zákl. přenesená",J92,0)</f>
        <v>0</v>
      </c>
      <c r="BH92" s="209">
        <f>IF(N92="sníž. přenesená",J92,0)</f>
        <v>0</v>
      </c>
      <c r="BI92" s="209">
        <f>IF(N92="nulová",J92,0)</f>
        <v>0</v>
      </c>
      <c r="BJ92" s="18" t="s">
        <v>79</v>
      </c>
      <c r="BK92" s="209">
        <f>ROUND(I92*H92,2)</f>
        <v>0</v>
      </c>
      <c r="BL92" s="18" t="s">
        <v>117</v>
      </c>
      <c r="BM92" s="208" t="s">
        <v>130</v>
      </c>
    </row>
    <row r="93" s="2" customFormat="1" ht="16.5" customHeight="1">
      <c r="A93" s="39"/>
      <c r="B93" s="40"/>
      <c r="C93" s="197" t="s">
        <v>123</v>
      </c>
      <c r="D93" s="197" t="s">
        <v>113</v>
      </c>
      <c r="E93" s="198" t="s">
        <v>245</v>
      </c>
      <c r="F93" s="199" t="s">
        <v>246</v>
      </c>
      <c r="G93" s="200" t="s">
        <v>116</v>
      </c>
      <c r="H93" s="201">
        <v>4</v>
      </c>
      <c r="I93" s="202"/>
      <c r="J93" s="203">
        <f>ROUND(I93*H93,2)</f>
        <v>0</v>
      </c>
      <c r="K93" s="199" t="s">
        <v>19</v>
      </c>
      <c r="L93" s="45"/>
      <c r="M93" s="204" t="s">
        <v>19</v>
      </c>
      <c r="N93" s="205" t="s">
        <v>42</v>
      </c>
      <c r="O93" s="85"/>
      <c r="P93" s="206">
        <f>O93*H93</f>
        <v>0</v>
      </c>
      <c r="Q93" s="206">
        <v>0</v>
      </c>
      <c r="R93" s="206">
        <f>Q93*H93</f>
        <v>0</v>
      </c>
      <c r="S93" s="206">
        <v>0</v>
      </c>
      <c r="T93" s="207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08" t="s">
        <v>117</v>
      </c>
      <c r="AT93" s="208" t="s">
        <v>113</v>
      </c>
      <c r="AU93" s="208" t="s">
        <v>79</v>
      </c>
      <c r="AY93" s="18" t="s">
        <v>112</v>
      </c>
      <c r="BE93" s="209">
        <f>IF(N93="základní",J93,0)</f>
        <v>0</v>
      </c>
      <c r="BF93" s="209">
        <f>IF(N93="snížená",J93,0)</f>
        <v>0</v>
      </c>
      <c r="BG93" s="209">
        <f>IF(N93="zákl. přenesená",J93,0)</f>
        <v>0</v>
      </c>
      <c r="BH93" s="209">
        <f>IF(N93="sníž. přenesená",J93,0)</f>
        <v>0</v>
      </c>
      <c r="BI93" s="209">
        <f>IF(N93="nulová",J93,0)</f>
        <v>0</v>
      </c>
      <c r="BJ93" s="18" t="s">
        <v>79</v>
      </c>
      <c r="BK93" s="209">
        <f>ROUND(I93*H93,2)</f>
        <v>0</v>
      </c>
      <c r="BL93" s="18" t="s">
        <v>117</v>
      </c>
      <c r="BM93" s="208" t="s">
        <v>8</v>
      </c>
    </row>
    <row r="94" s="11" customFormat="1" ht="25.92" customHeight="1">
      <c r="A94" s="11"/>
      <c r="B94" s="183"/>
      <c r="C94" s="184"/>
      <c r="D94" s="185" t="s">
        <v>70</v>
      </c>
      <c r="E94" s="186" t="s">
        <v>117</v>
      </c>
      <c r="F94" s="186" t="s">
        <v>247</v>
      </c>
      <c r="G94" s="184"/>
      <c r="H94" s="184"/>
      <c r="I94" s="187"/>
      <c r="J94" s="188">
        <f>BK94</f>
        <v>0</v>
      </c>
      <c r="K94" s="184"/>
      <c r="L94" s="189"/>
      <c r="M94" s="190"/>
      <c r="N94" s="191"/>
      <c r="O94" s="191"/>
      <c r="P94" s="192">
        <f>SUM(P95:P100)</f>
        <v>0</v>
      </c>
      <c r="Q94" s="191"/>
      <c r="R94" s="192">
        <f>SUM(R95:R100)</f>
        <v>0</v>
      </c>
      <c r="S94" s="191"/>
      <c r="T94" s="193">
        <f>SUM(T95:T100)</f>
        <v>0</v>
      </c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R94" s="194" t="s">
        <v>79</v>
      </c>
      <c r="AT94" s="195" t="s">
        <v>70</v>
      </c>
      <c r="AU94" s="195" t="s">
        <v>71</v>
      </c>
      <c r="AY94" s="194" t="s">
        <v>112</v>
      </c>
      <c r="BK94" s="196">
        <f>SUM(BK95:BK100)</f>
        <v>0</v>
      </c>
    </row>
    <row r="95" s="2" customFormat="1" ht="16.5" customHeight="1">
      <c r="A95" s="39"/>
      <c r="B95" s="40"/>
      <c r="C95" s="197" t="s">
        <v>132</v>
      </c>
      <c r="D95" s="197" t="s">
        <v>113</v>
      </c>
      <c r="E95" s="198" t="s">
        <v>248</v>
      </c>
      <c r="F95" s="199" t="s">
        <v>249</v>
      </c>
      <c r="G95" s="200" t="s">
        <v>250</v>
      </c>
      <c r="H95" s="201">
        <v>90</v>
      </c>
      <c r="I95" s="202"/>
      <c r="J95" s="203">
        <f>ROUND(I95*H95,2)</f>
        <v>0</v>
      </c>
      <c r="K95" s="199" t="s">
        <v>19</v>
      </c>
      <c r="L95" s="45"/>
      <c r="M95" s="204" t="s">
        <v>19</v>
      </c>
      <c r="N95" s="205" t="s">
        <v>42</v>
      </c>
      <c r="O95" s="85"/>
      <c r="P95" s="206">
        <f>O95*H95</f>
        <v>0</v>
      </c>
      <c r="Q95" s="206">
        <v>0</v>
      </c>
      <c r="R95" s="206">
        <f>Q95*H95</f>
        <v>0</v>
      </c>
      <c r="S95" s="206">
        <v>0</v>
      </c>
      <c r="T95" s="207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08" t="s">
        <v>117</v>
      </c>
      <c r="AT95" s="208" t="s">
        <v>113</v>
      </c>
      <c r="AU95" s="208" t="s">
        <v>79</v>
      </c>
      <c r="AY95" s="18" t="s">
        <v>112</v>
      </c>
      <c r="BE95" s="209">
        <f>IF(N95="základní",J95,0)</f>
        <v>0</v>
      </c>
      <c r="BF95" s="209">
        <f>IF(N95="snížená",J95,0)</f>
        <v>0</v>
      </c>
      <c r="BG95" s="209">
        <f>IF(N95="zákl. přenesená",J95,0)</f>
        <v>0</v>
      </c>
      <c r="BH95" s="209">
        <f>IF(N95="sníž. přenesená",J95,0)</f>
        <v>0</v>
      </c>
      <c r="BI95" s="209">
        <f>IF(N95="nulová",J95,0)</f>
        <v>0</v>
      </c>
      <c r="BJ95" s="18" t="s">
        <v>79</v>
      </c>
      <c r="BK95" s="209">
        <f>ROUND(I95*H95,2)</f>
        <v>0</v>
      </c>
      <c r="BL95" s="18" t="s">
        <v>117</v>
      </c>
      <c r="BM95" s="208" t="s">
        <v>137</v>
      </c>
    </row>
    <row r="96" s="2" customFormat="1" ht="16.5" customHeight="1">
      <c r="A96" s="39"/>
      <c r="B96" s="40"/>
      <c r="C96" s="197" t="s">
        <v>126</v>
      </c>
      <c r="D96" s="197" t="s">
        <v>113</v>
      </c>
      <c r="E96" s="198" t="s">
        <v>251</v>
      </c>
      <c r="F96" s="199" t="s">
        <v>252</v>
      </c>
      <c r="G96" s="200" t="s">
        <v>250</v>
      </c>
      <c r="H96" s="201">
        <v>60</v>
      </c>
      <c r="I96" s="202"/>
      <c r="J96" s="203">
        <f>ROUND(I96*H96,2)</f>
        <v>0</v>
      </c>
      <c r="K96" s="199" t="s">
        <v>19</v>
      </c>
      <c r="L96" s="45"/>
      <c r="M96" s="204" t="s">
        <v>19</v>
      </c>
      <c r="N96" s="205" t="s">
        <v>42</v>
      </c>
      <c r="O96" s="85"/>
      <c r="P96" s="206">
        <f>O96*H96</f>
        <v>0</v>
      </c>
      <c r="Q96" s="206">
        <v>0</v>
      </c>
      <c r="R96" s="206">
        <f>Q96*H96</f>
        <v>0</v>
      </c>
      <c r="S96" s="206">
        <v>0</v>
      </c>
      <c r="T96" s="207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08" t="s">
        <v>117</v>
      </c>
      <c r="AT96" s="208" t="s">
        <v>113</v>
      </c>
      <c r="AU96" s="208" t="s">
        <v>79</v>
      </c>
      <c r="AY96" s="18" t="s">
        <v>112</v>
      </c>
      <c r="BE96" s="209">
        <f>IF(N96="základní",J96,0)</f>
        <v>0</v>
      </c>
      <c r="BF96" s="209">
        <f>IF(N96="snížená",J96,0)</f>
        <v>0</v>
      </c>
      <c r="BG96" s="209">
        <f>IF(N96="zákl. přenesená",J96,0)</f>
        <v>0</v>
      </c>
      <c r="BH96" s="209">
        <f>IF(N96="sníž. přenesená",J96,0)</f>
        <v>0</v>
      </c>
      <c r="BI96" s="209">
        <f>IF(N96="nulová",J96,0)</f>
        <v>0</v>
      </c>
      <c r="BJ96" s="18" t="s">
        <v>79</v>
      </c>
      <c r="BK96" s="209">
        <f>ROUND(I96*H96,2)</f>
        <v>0</v>
      </c>
      <c r="BL96" s="18" t="s">
        <v>117</v>
      </c>
      <c r="BM96" s="208" t="s">
        <v>141</v>
      </c>
    </row>
    <row r="97" s="2" customFormat="1" ht="16.5" customHeight="1">
      <c r="A97" s="39"/>
      <c r="B97" s="40"/>
      <c r="C97" s="197" t="s">
        <v>142</v>
      </c>
      <c r="D97" s="197" t="s">
        <v>113</v>
      </c>
      <c r="E97" s="198" t="s">
        <v>253</v>
      </c>
      <c r="F97" s="199" t="s">
        <v>254</v>
      </c>
      <c r="G97" s="200" t="s">
        <v>250</v>
      </c>
      <c r="H97" s="201">
        <v>90</v>
      </c>
      <c r="I97" s="202"/>
      <c r="J97" s="203">
        <f>ROUND(I97*H97,2)</f>
        <v>0</v>
      </c>
      <c r="K97" s="199" t="s">
        <v>19</v>
      </c>
      <c r="L97" s="45"/>
      <c r="M97" s="204" t="s">
        <v>19</v>
      </c>
      <c r="N97" s="205" t="s">
        <v>42</v>
      </c>
      <c r="O97" s="85"/>
      <c r="P97" s="206">
        <f>O97*H97</f>
        <v>0</v>
      </c>
      <c r="Q97" s="206">
        <v>0</v>
      </c>
      <c r="R97" s="206">
        <f>Q97*H97</f>
        <v>0</v>
      </c>
      <c r="S97" s="206">
        <v>0</v>
      </c>
      <c r="T97" s="207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08" t="s">
        <v>117</v>
      </c>
      <c r="AT97" s="208" t="s">
        <v>113</v>
      </c>
      <c r="AU97" s="208" t="s">
        <v>79</v>
      </c>
      <c r="AY97" s="18" t="s">
        <v>112</v>
      </c>
      <c r="BE97" s="209">
        <f>IF(N97="základní",J97,0)</f>
        <v>0</v>
      </c>
      <c r="BF97" s="209">
        <f>IF(N97="snížená",J97,0)</f>
        <v>0</v>
      </c>
      <c r="BG97" s="209">
        <f>IF(N97="zákl. přenesená",J97,0)</f>
        <v>0</v>
      </c>
      <c r="BH97" s="209">
        <f>IF(N97="sníž. přenesená",J97,0)</f>
        <v>0</v>
      </c>
      <c r="BI97" s="209">
        <f>IF(N97="nulová",J97,0)</f>
        <v>0</v>
      </c>
      <c r="BJ97" s="18" t="s">
        <v>79</v>
      </c>
      <c r="BK97" s="209">
        <f>ROUND(I97*H97,2)</f>
        <v>0</v>
      </c>
      <c r="BL97" s="18" t="s">
        <v>117</v>
      </c>
      <c r="BM97" s="208" t="s">
        <v>145</v>
      </c>
    </row>
    <row r="98" s="2" customFormat="1" ht="16.5" customHeight="1">
      <c r="A98" s="39"/>
      <c r="B98" s="40"/>
      <c r="C98" s="197" t="s">
        <v>130</v>
      </c>
      <c r="D98" s="197" t="s">
        <v>113</v>
      </c>
      <c r="E98" s="198" t="s">
        <v>255</v>
      </c>
      <c r="F98" s="199" t="s">
        <v>256</v>
      </c>
      <c r="G98" s="200" t="s">
        <v>250</v>
      </c>
      <c r="H98" s="201">
        <v>110</v>
      </c>
      <c r="I98" s="202"/>
      <c r="J98" s="203">
        <f>ROUND(I98*H98,2)</f>
        <v>0</v>
      </c>
      <c r="K98" s="199" t="s">
        <v>19</v>
      </c>
      <c r="L98" s="45"/>
      <c r="M98" s="204" t="s">
        <v>19</v>
      </c>
      <c r="N98" s="205" t="s">
        <v>42</v>
      </c>
      <c r="O98" s="85"/>
      <c r="P98" s="206">
        <f>O98*H98</f>
        <v>0</v>
      </c>
      <c r="Q98" s="206">
        <v>0</v>
      </c>
      <c r="R98" s="206">
        <f>Q98*H98</f>
        <v>0</v>
      </c>
      <c r="S98" s="206">
        <v>0</v>
      </c>
      <c r="T98" s="207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08" t="s">
        <v>117</v>
      </c>
      <c r="AT98" s="208" t="s">
        <v>113</v>
      </c>
      <c r="AU98" s="208" t="s">
        <v>79</v>
      </c>
      <c r="AY98" s="18" t="s">
        <v>112</v>
      </c>
      <c r="BE98" s="209">
        <f>IF(N98="základní",J98,0)</f>
        <v>0</v>
      </c>
      <c r="BF98" s="209">
        <f>IF(N98="snížená",J98,0)</f>
        <v>0</v>
      </c>
      <c r="BG98" s="209">
        <f>IF(N98="zákl. přenesená",J98,0)</f>
        <v>0</v>
      </c>
      <c r="BH98" s="209">
        <f>IF(N98="sníž. přenesená",J98,0)</f>
        <v>0</v>
      </c>
      <c r="BI98" s="209">
        <f>IF(N98="nulová",J98,0)</f>
        <v>0</v>
      </c>
      <c r="BJ98" s="18" t="s">
        <v>79</v>
      </c>
      <c r="BK98" s="209">
        <f>ROUND(I98*H98,2)</f>
        <v>0</v>
      </c>
      <c r="BL98" s="18" t="s">
        <v>117</v>
      </c>
      <c r="BM98" s="208" t="s">
        <v>148</v>
      </c>
    </row>
    <row r="99" s="2" customFormat="1" ht="16.5" customHeight="1">
      <c r="A99" s="39"/>
      <c r="B99" s="40"/>
      <c r="C99" s="197" t="s">
        <v>149</v>
      </c>
      <c r="D99" s="197" t="s">
        <v>113</v>
      </c>
      <c r="E99" s="198" t="s">
        <v>257</v>
      </c>
      <c r="F99" s="199" t="s">
        <v>258</v>
      </c>
      <c r="G99" s="200" t="s">
        <v>250</v>
      </c>
      <c r="H99" s="201">
        <v>80</v>
      </c>
      <c r="I99" s="202"/>
      <c r="J99" s="203">
        <f>ROUND(I99*H99,2)</f>
        <v>0</v>
      </c>
      <c r="K99" s="199" t="s">
        <v>19</v>
      </c>
      <c r="L99" s="45"/>
      <c r="M99" s="204" t="s">
        <v>19</v>
      </c>
      <c r="N99" s="205" t="s">
        <v>42</v>
      </c>
      <c r="O99" s="85"/>
      <c r="P99" s="206">
        <f>O99*H99</f>
        <v>0</v>
      </c>
      <c r="Q99" s="206">
        <v>0</v>
      </c>
      <c r="R99" s="206">
        <f>Q99*H99</f>
        <v>0</v>
      </c>
      <c r="S99" s="206">
        <v>0</v>
      </c>
      <c r="T99" s="207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08" t="s">
        <v>117</v>
      </c>
      <c r="AT99" s="208" t="s">
        <v>113</v>
      </c>
      <c r="AU99" s="208" t="s">
        <v>79</v>
      </c>
      <c r="AY99" s="18" t="s">
        <v>112</v>
      </c>
      <c r="BE99" s="209">
        <f>IF(N99="základní",J99,0)</f>
        <v>0</v>
      </c>
      <c r="BF99" s="209">
        <f>IF(N99="snížená",J99,0)</f>
        <v>0</v>
      </c>
      <c r="BG99" s="209">
        <f>IF(N99="zákl. přenesená",J99,0)</f>
        <v>0</v>
      </c>
      <c r="BH99" s="209">
        <f>IF(N99="sníž. přenesená",J99,0)</f>
        <v>0</v>
      </c>
      <c r="BI99" s="209">
        <f>IF(N99="nulová",J99,0)</f>
        <v>0</v>
      </c>
      <c r="BJ99" s="18" t="s">
        <v>79</v>
      </c>
      <c r="BK99" s="209">
        <f>ROUND(I99*H99,2)</f>
        <v>0</v>
      </c>
      <c r="BL99" s="18" t="s">
        <v>117</v>
      </c>
      <c r="BM99" s="208" t="s">
        <v>153</v>
      </c>
    </row>
    <row r="100" s="2" customFormat="1" ht="16.5" customHeight="1">
      <c r="A100" s="39"/>
      <c r="B100" s="40"/>
      <c r="C100" s="197" t="s">
        <v>8</v>
      </c>
      <c r="D100" s="197" t="s">
        <v>113</v>
      </c>
      <c r="E100" s="198" t="s">
        <v>259</v>
      </c>
      <c r="F100" s="199" t="s">
        <v>260</v>
      </c>
      <c r="G100" s="200" t="s">
        <v>250</v>
      </c>
      <c r="H100" s="201">
        <v>10</v>
      </c>
      <c r="I100" s="202"/>
      <c r="J100" s="203">
        <f>ROUND(I100*H100,2)</f>
        <v>0</v>
      </c>
      <c r="K100" s="199" t="s">
        <v>19</v>
      </c>
      <c r="L100" s="45"/>
      <c r="M100" s="204" t="s">
        <v>19</v>
      </c>
      <c r="N100" s="205" t="s">
        <v>42</v>
      </c>
      <c r="O100" s="85"/>
      <c r="P100" s="206">
        <f>O100*H100</f>
        <v>0</v>
      </c>
      <c r="Q100" s="206">
        <v>0</v>
      </c>
      <c r="R100" s="206">
        <f>Q100*H100</f>
        <v>0</v>
      </c>
      <c r="S100" s="206">
        <v>0</v>
      </c>
      <c r="T100" s="207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08" t="s">
        <v>117</v>
      </c>
      <c r="AT100" s="208" t="s">
        <v>113</v>
      </c>
      <c r="AU100" s="208" t="s">
        <v>79</v>
      </c>
      <c r="AY100" s="18" t="s">
        <v>112</v>
      </c>
      <c r="BE100" s="209">
        <f>IF(N100="základní",J100,0)</f>
        <v>0</v>
      </c>
      <c r="BF100" s="209">
        <f>IF(N100="snížená",J100,0)</f>
        <v>0</v>
      </c>
      <c r="BG100" s="209">
        <f>IF(N100="zákl. přenesená",J100,0)</f>
        <v>0</v>
      </c>
      <c r="BH100" s="209">
        <f>IF(N100="sníž. přenesená",J100,0)</f>
        <v>0</v>
      </c>
      <c r="BI100" s="209">
        <f>IF(N100="nulová",J100,0)</f>
        <v>0</v>
      </c>
      <c r="BJ100" s="18" t="s">
        <v>79</v>
      </c>
      <c r="BK100" s="209">
        <f>ROUND(I100*H100,2)</f>
        <v>0</v>
      </c>
      <c r="BL100" s="18" t="s">
        <v>117</v>
      </c>
      <c r="BM100" s="208" t="s">
        <v>156</v>
      </c>
    </row>
    <row r="101" s="11" customFormat="1" ht="25.92" customHeight="1">
      <c r="A101" s="11"/>
      <c r="B101" s="183"/>
      <c r="C101" s="184"/>
      <c r="D101" s="185" t="s">
        <v>70</v>
      </c>
      <c r="E101" s="186" t="s">
        <v>127</v>
      </c>
      <c r="F101" s="186" t="s">
        <v>261</v>
      </c>
      <c r="G101" s="184"/>
      <c r="H101" s="184"/>
      <c r="I101" s="187"/>
      <c r="J101" s="188">
        <f>BK101</f>
        <v>0</v>
      </c>
      <c r="K101" s="184"/>
      <c r="L101" s="189"/>
      <c r="M101" s="190"/>
      <c r="N101" s="191"/>
      <c r="O101" s="191"/>
      <c r="P101" s="192">
        <f>SUM(P102:P108)</f>
        <v>0</v>
      </c>
      <c r="Q101" s="191"/>
      <c r="R101" s="192">
        <f>SUM(R102:R108)</f>
        <v>0</v>
      </c>
      <c r="S101" s="191"/>
      <c r="T101" s="193">
        <f>SUM(T102:T108)</f>
        <v>0</v>
      </c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R101" s="194" t="s">
        <v>79</v>
      </c>
      <c r="AT101" s="195" t="s">
        <v>70</v>
      </c>
      <c r="AU101" s="195" t="s">
        <v>71</v>
      </c>
      <c r="AY101" s="194" t="s">
        <v>112</v>
      </c>
      <c r="BK101" s="196">
        <f>SUM(BK102:BK108)</f>
        <v>0</v>
      </c>
    </row>
    <row r="102" s="2" customFormat="1" ht="16.5" customHeight="1">
      <c r="A102" s="39"/>
      <c r="B102" s="40"/>
      <c r="C102" s="197" t="s">
        <v>157</v>
      </c>
      <c r="D102" s="197" t="s">
        <v>113</v>
      </c>
      <c r="E102" s="198" t="s">
        <v>262</v>
      </c>
      <c r="F102" s="199" t="s">
        <v>263</v>
      </c>
      <c r="G102" s="200" t="s">
        <v>116</v>
      </c>
      <c r="H102" s="201">
        <v>1</v>
      </c>
      <c r="I102" s="202"/>
      <c r="J102" s="203">
        <f>ROUND(I102*H102,2)</f>
        <v>0</v>
      </c>
      <c r="K102" s="199" t="s">
        <v>19</v>
      </c>
      <c r="L102" s="45"/>
      <c r="M102" s="204" t="s">
        <v>19</v>
      </c>
      <c r="N102" s="205" t="s">
        <v>42</v>
      </c>
      <c r="O102" s="85"/>
      <c r="P102" s="206">
        <f>O102*H102</f>
        <v>0</v>
      </c>
      <c r="Q102" s="206">
        <v>0</v>
      </c>
      <c r="R102" s="206">
        <f>Q102*H102</f>
        <v>0</v>
      </c>
      <c r="S102" s="206">
        <v>0</v>
      </c>
      <c r="T102" s="207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08" t="s">
        <v>117</v>
      </c>
      <c r="AT102" s="208" t="s">
        <v>113</v>
      </c>
      <c r="AU102" s="208" t="s">
        <v>79</v>
      </c>
      <c r="AY102" s="18" t="s">
        <v>112</v>
      </c>
      <c r="BE102" s="209">
        <f>IF(N102="základní",J102,0)</f>
        <v>0</v>
      </c>
      <c r="BF102" s="209">
        <f>IF(N102="snížená",J102,0)</f>
        <v>0</v>
      </c>
      <c r="BG102" s="209">
        <f>IF(N102="zákl. přenesená",J102,0)</f>
        <v>0</v>
      </c>
      <c r="BH102" s="209">
        <f>IF(N102="sníž. přenesená",J102,0)</f>
        <v>0</v>
      </c>
      <c r="BI102" s="209">
        <f>IF(N102="nulová",J102,0)</f>
        <v>0</v>
      </c>
      <c r="BJ102" s="18" t="s">
        <v>79</v>
      </c>
      <c r="BK102" s="209">
        <f>ROUND(I102*H102,2)</f>
        <v>0</v>
      </c>
      <c r="BL102" s="18" t="s">
        <v>117</v>
      </c>
      <c r="BM102" s="208" t="s">
        <v>159</v>
      </c>
    </row>
    <row r="103" s="2" customFormat="1" ht="16.5" customHeight="1">
      <c r="A103" s="39"/>
      <c r="B103" s="40"/>
      <c r="C103" s="197" t="s">
        <v>137</v>
      </c>
      <c r="D103" s="197" t="s">
        <v>113</v>
      </c>
      <c r="E103" s="198" t="s">
        <v>264</v>
      </c>
      <c r="F103" s="199" t="s">
        <v>265</v>
      </c>
      <c r="G103" s="200" t="s">
        <v>196</v>
      </c>
      <c r="H103" s="201">
        <v>4</v>
      </c>
      <c r="I103" s="202"/>
      <c r="J103" s="203">
        <f>ROUND(I103*H103,2)</f>
        <v>0</v>
      </c>
      <c r="K103" s="199" t="s">
        <v>19</v>
      </c>
      <c r="L103" s="45"/>
      <c r="M103" s="204" t="s">
        <v>19</v>
      </c>
      <c r="N103" s="205" t="s">
        <v>42</v>
      </c>
      <c r="O103" s="85"/>
      <c r="P103" s="206">
        <f>O103*H103</f>
        <v>0</v>
      </c>
      <c r="Q103" s="206">
        <v>0</v>
      </c>
      <c r="R103" s="206">
        <f>Q103*H103</f>
        <v>0</v>
      </c>
      <c r="S103" s="206">
        <v>0</v>
      </c>
      <c r="T103" s="207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08" t="s">
        <v>117</v>
      </c>
      <c r="AT103" s="208" t="s">
        <v>113</v>
      </c>
      <c r="AU103" s="208" t="s">
        <v>79</v>
      </c>
      <c r="AY103" s="18" t="s">
        <v>112</v>
      </c>
      <c r="BE103" s="209">
        <f>IF(N103="základní",J103,0)</f>
        <v>0</v>
      </c>
      <c r="BF103" s="209">
        <f>IF(N103="snížená",J103,0)</f>
        <v>0</v>
      </c>
      <c r="BG103" s="209">
        <f>IF(N103="zákl. přenesená",J103,0)</f>
        <v>0</v>
      </c>
      <c r="BH103" s="209">
        <f>IF(N103="sníž. přenesená",J103,0)</f>
        <v>0</v>
      </c>
      <c r="BI103" s="209">
        <f>IF(N103="nulová",J103,0)</f>
        <v>0</v>
      </c>
      <c r="BJ103" s="18" t="s">
        <v>79</v>
      </c>
      <c r="BK103" s="209">
        <f>ROUND(I103*H103,2)</f>
        <v>0</v>
      </c>
      <c r="BL103" s="18" t="s">
        <v>117</v>
      </c>
      <c r="BM103" s="208" t="s">
        <v>161</v>
      </c>
    </row>
    <row r="104" s="2" customFormat="1" ht="16.5" customHeight="1">
      <c r="A104" s="39"/>
      <c r="B104" s="40"/>
      <c r="C104" s="197" t="s">
        <v>162</v>
      </c>
      <c r="D104" s="197" t="s">
        <v>113</v>
      </c>
      <c r="E104" s="198" t="s">
        <v>266</v>
      </c>
      <c r="F104" s="199" t="s">
        <v>267</v>
      </c>
      <c r="G104" s="200" t="s">
        <v>196</v>
      </c>
      <c r="H104" s="201">
        <v>8</v>
      </c>
      <c r="I104" s="202"/>
      <c r="J104" s="203">
        <f>ROUND(I104*H104,2)</f>
        <v>0</v>
      </c>
      <c r="K104" s="199" t="s">
        <v>19</v>
      </c>
      <c r="L104" s="45"/>
      <c r="M104" s="204" t="s">
        <v>19</v>
      </c>
      <c r="N104" s="205" t="s">
        <v>42</v>
      </c>
      <c r="O104" s="85"/>
      <c r="P104" s="206">
        <f>O104*H104</f>
        <v>0</v>
      </c>
      <c r="Q104" s="206">
        <v>0</v>
      </c>
      <c r="R104" s="206">
        <f>Q104*H104</f>
        <v>0</v>
      </c>
      <c r="S104" s="206">
        <v>0</v>
      </c>
      <c r="T104" s="207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08" t="s">
        <v>117</v>
      </c>
      <c r="AT104" s="208" t="s">
        <v>113</v>
      </c>
      <c r="AU104" s="208" t="s">
        <v>79</v>
      </c>
      <c r="AY104" s="18" t="s">
        <v>112</v>
      </c>
      <c r="BE104" s="209">
        <f>IF(N104="základní",J104,0)</f>
        <v>0</v>
      </c>
      <c r="BF104" s="209">
        <f>IF(N104="snížená",J104,0)</f>
        <v>0</v>
      </c>
      <c r="BG104" s="209">
        <f>IF(N104="zákl. přenesená",J104,0)</f>
        <v>0</v>
      </c>
      <c r="BH104" s="209">
        <f>IF(N104="sníž. přenesená",J104,0)</f>
        <v>0</v>
      </c>
      <c r="BI104" s="209">
        <f>IF(N104="nulová",J104,0)</f>
        <v>0</v>
      </c>
      <c r="BJ104" s="18" t="s">
        <v>79</v>
      </c>
      <c r="BK104" s="209">
        <f>ROUND(I104*H104,2)</f>
        <v>0</v>
      </c>
      <c r="BL104" s="18" t="s">
        <v>117</v>
      </c>
      <c r="BM104" s="208" t="s">
        <v>164</v>
      </c>
    </row>
    <row r="105" s="2" customFormat="1" ht="16.5" customHeight="1">
      <c r="A105" s="39"/>
      <c r="B105" s="40"/>
      <c r="C105" s="197" t="s">
        <v>141</v>
      </c>
      <c r="D105" s="197" t="s">
        <v>113</v>
      </c>
      <c r="E105" s="198" t="s">
        <v>268</v>
      </c>
      <c r="F105" s="199" t="s">
        <v>269</v>
      </c>
      <c r="G105" s="200" t="s">
        <v>116</v>
      </c>
      <c r="H105" s="201">
        <v>1</v>
      </c>
      <c r="I105" s="202"/>
      <c r="J105" s="203">
        <f>ROUND(I105*H105,2)</f>
        <v>0</v>
      </c>
      <c r="K105" s="199" t="s">
        <v>19</v>
      </c>
      <c r="L105" s="45"/>
      <c r="M105" s="204" t="s">
        <v>19</v>
      </c>
      <c r="N105" s="205" t="s">
        <v>42</v>
      </c>
      <c r="O105" s="85"/>
      <c r="P105" s="206">
        <f>O105*H105</f>
        <v>0</v>
      </c>
      <c r="Q105" s="206">
        <v>0</v>
      </c>
      <c r="R105" s="206">
        <f>Q105*H105</f>
        <v>0</v>
      </c>
      <c r="S105" s="206">
        <v>0</v>
      </c>
      <c r="T105" s="207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08" t="s">
        <v>117</v>
      </c>
      <c r="AT105" s="208" t="s">
        <v>113</v>
      </c>
      <c r="AU105" s="208" t="s">
        <v>79</v>
      </c>
      <c r="AY105" s="18" t="s">
        <v>112</v>
      </c>
      <c r="BE105" s="209">
        <f>IF(N105="základní",J105,0)</f>
        <v>0</v>
      </c>
      <c r="BF105" s="209">
        <f>IF(N105="snížená",J105,0)</f>
        <v>0</v>
      </c>
      <c r="BG105" s="209">
        <f>IF(N105="zákl. přenesená",J105,0)</f>
        <v>0</v>
      </c>
      <c r="BH105" s="209">
        <f>IF(N105="sníž. přenesená",J105,0)</f>
        <v>0</v>
      </c>
      <c r="BI105" s="209">
        <f>IF(N105="nulová",J105,0)</f>
        <v>0</v>
      </c>
      <c r="BJ105" s="18" t="s">
        <v>79</v>
      </c>
      <c r="BK105" s="209">
        <f>ROUND(I105*H105,2)</f>
        <v>0</v>
      </c>
      <c r="BL105" s="18" t="s">
        <v>117</v>
      </c>
      <c r="BM105" s="208" t="s">
        <v>166</v>
      </c>
    </row>
    <row r="106" s="2" customFormat="1" ht="16.5" customHeight="1">
      <c r="A106" s="39"/>
      <c r="B106" s="40"/>
      <c r="C106" s="197" t="s">
        <v>167</v>
      </c>
      <c r="D106" s="197" t="s">
        <v>113</v>
      </c>
      <c r="E106" s="198" t="s">
        <v>270</v>
      </c>
      <c r="F106" s="199" t="s">
        <v>271</v>
      </c>
      <c r="G106" s="200" t="s">
        <v>116</v>
      </c>
      <c r="H106" s="201">
        <v>1</v>
      </c>
      <c r="I106" s="202"/>
      <c r="J106" s="203">
        <f>ROUND(I106*H106,2)</f>
        <v>0</v>
      </c>
      <c r="K106" s="199" t="s">
        <v>19</v>
      </c>
      <c r="L106" s="45"/>
      <c r="M106" s="204" t="s">
        <v>19</v>
      </c>
      <c r="N106" s="205" t="s">
        <v>42</v>
      </c>
      <c r="O106" s="85"/>
      <c r="P106" s="206">
        <f>O106*H106</f>
        <v>0</v>
      </c>
      <c r="Q106" s="206">
        <v>0</v>
      </c>
      <c r="R106" s="206">
        <f>Q106*H106</f>
        <v>0</v>
      </c>
      <c r="S106" s="206">
        <v>0</v>
      </c>
      <c r="T106" s="207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08" t="s">
        <v>117</v>
      </c>
      <c r="AT106" s="208" t="s">
        <v>113</v>
      </c>
      <c r="AU106" s="208" t="s">
        <v>79</v>
      </c>
      <c r="AY106" s="18" t="s">
        <v>112</v>
      </c>
      <c r="BE106" s="209">
        <f>IF(N106="základní",J106,0)</f>
        <v>0</v>
      </c>
      <c r="BF106" s="209">
        <f>IF(N106="snížená",J106,0)</f>
        <v>0</v>
      </c>
      <c r="BG106" s="209">
        <f>IF(N106="zákl. přenesená",J106,0)</f>
        <v>0</v>
      </c>
      <c r="BH106" s="209">
        <f>IF(N106="sníž. přenesená",J106,0)</f>
        <v>0</v>
      </c>
      <c r="BI106" s="209">
        <f>IF(N106="nulová",J106,0)</f>
        <v>0</v>
      </c>
      <c r="BJ106" s="18" t="s">
        <v>79</v>
      </c>
      <c r="BK106" s="209">
        <f>ROUND(I106*H106,2)</f>
        <v>0</v>
      </c>
      <c r="BL106" s="18" t="s">
        <v>117</v>
      </c>
      <c r="BM106" s="208" t="s">
        <v>169</v>
      </c>
    </row>
    <row r="107" s="2" customFormat="1" ht="16.5" customHeight="1">
      <c r="A107" s="39"/>
      <c r="B107" s="40"/>
      <c r="C107" s="197" t="s">
        <v>145</v>
      </c>
      <c r="D107" s="197" t="s">
        <v>113</v>
      </c>
      <c r="E107" s="198" t="s">
        <v>272</v>
      </c>
      <c r="F107" s="199" t="s">
        <v>273</v>
      </c>
      <c r="G107" s="200" t="s">
        <v>274</v>
      </c>
      <c r="H107" s="201">
        <v>0.20000000000000001</v>
      </c>
      <c r="I107" s="202"/>
      <c r="J107" s="203">
        <f>ROUND(I107*H107,2)</f>
        <v>0</v>
      </c>
      <c r="K107" s="199" t="s">
        <v>19</v>
      </c>
      <c r="L107" s="45"/>
      <c r="M107" s="204" t="s">
        <v>19</v>
      </c>
      <c r="N107" s="205" t="s">
        <v>42</v>
      </c>
      <c r="O107" s="85"/>
      <c r="P107" s="206">
        <f>O107*H107</f>
        <v>0</v>
      </c>
      <c r="Q107" s="206">
        <v>0</v>
      </c>
      <c r="R107" s="206">
        <f>Q107*H107</f>
        <v>0</v>
      </c>
      <c r="S107" s="206">
        <v>0</v>
      </c>
      <c r="T107" s="207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08" t="s">
        <v>117</v>
      </c>
      <c r="AT107" s="208" t="s">
        <v>113</v>
      </c>
      <c r="AU107" s="208" t="s">
        <v>79</v>
      </c>
      <c r="AY107" s="18" t="s">
        <v>112</v>
      </c>
      <c r="BE107" s="209">
        <f>IF(N107="základní",J107,0)</f>
        <v>0</v>
      </c>
      <c r="BF107" s="209">
        <f>IF(N107="snížená",J107,0)</f>
        <v>0</v>
      </c>
      <c r="BG107" s="209">
        <f>IF(N107="zákl. přenesená",J107,0)</f>
        <v>0</v>
      </c>
      <c r="BH107" s="209">
        <f>IF(N107="sníž. přenesená",J107,0)</f>
        <v>0</v>
      </c>
      <c r="BI107" s="209">
        <f>IF(N107="nulová",J107,0)</f>
        <v>0</v>
      </c>
      <c r="BJ107" s="18" t="s">
        <v>79</v>
      </c>
      <c r="BK107" s="209">
        <f>ROUND(I107*H107,2)</f>
        <v>0</v>
      </c>
      <c r="BL107" s="18" t="s">
        <v>117</v>
      </c>
      <c r="BM107" s="208" t="s">
        <v>172</v>
      </c>
    </row>
    <row r="108" s="2" customFormat="1" ht="16.5" customHeight="1">
      <c r="A108" s="39"/>
      <c r="B108" s="40"/>
      <c r="C108" s="197" t="s">
        <v>173</v>
      </c>
      <c r="D108" s="197" t="s">
        <v>113</v>
      </c>
      <c r="E108" s="198" t="s">
        <v>275</v>
      </c>
      <c r="F108" s="199" t="s">
        <v>214</v>
      </c>
      <c r="G108" s="200" t="s">
        <v>116</v>
      </c>
      <c r="H108" s="201">
        <v>1</v>
      </c>
      <c r="I108" s="202"/>
      <c r="J108" s="203">
        <f>ROUND(I108*H108,2)</f>
        <v>0</v>
      </c>
      <c r="K108" s="199" t="s">
        <v>19</v>
      </c>
      <c r="L108" s="45"/>
      <c r="M108" s="220" t="s">
        <v>19</v>
      </c>
      <c r="N108" s="221" t="s">
        <v>42</v>
      </c>
      <c r="O108" s="222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08" t="s">
        <v>117</v>
      </c>
      <c r="AT108" s="208" t="s">
        <v>113</v>
      </c>
      <c r="AU108" s="208" t="s">
        <v>79</v>
      </c>
      <c r="AY108" s="18" t="s">
        <v>112</v>
      </c>
      <c r="BE108" s="209">
        <f>IF(N108="základní",J108,0)</f>
        <v>0</v>
      </c>
      <c r="BF108" s="209">
        <f>IF(N108="snížená",J108,0)</f>
        <v>0</v>
      </c>
      <c r="BG108" s="209">
        <f>IF(N108="zákl. přenesená",J108,0)</f>
        <v>0</v>
      </c>
      <c r="BH108" s="209">
        <f>IF(N108="sníž. přenesená",J108,0)</f>
        <v>0</v>
      </c>
      <c r="BI108" s="209">
        <f>IF(N108="nulová",J108,0)</f>
        <v>0</v>
      </c>
      <c r="BJ108" s="18" t="s">
        <v>79</v>
      </c>
      <c r="BK108" s="209">
        <f>ROUND(I108*H108,2)</f>
        <v>0</v>
      </c>
      <c r="BL108" s="18" t="s">
        <v>117</v>
      </c>
      <c r="BM108" s="208" t="s">
        <v>174</v>
      </c>
    </row>
    <row r="109" s="2" customFormat="1" ht="6.96" customHeight="1">
      <c r="A109" s="39"/>
      <c r="B109" s="60"/>
      <c r="C109" s="61"/>
      <c r="D109" s="61"/>
      <c r="E109" s="61"/>
      <c r="F109" s="61"/>
      <c r="G109" s="61"/>
      <c r="H109" s="61"/>
      <c r="I109" s="61"/>
      <c r="J109" s="61"/>
      <c r="K109" s="61"/>
      <c r="L109" s="45"/>
      <c r="M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</sheetData>
  <sheetProtection sheet="1" autoFilter="0" formatColumns="0" formatRows="0" objects="1" scenarios="1" spinCount="100000" saltValue="szfGIFN9+fY23y0HlnPmXcImykNzHPhCXu1YK20UHhgP/Kp1fd60mcJfxrf+qkOu9XQDQHt8Wzp6UA85Iaeakg==" hashValue="mZbkuLAHBvkj33FwCmiOrZoOLA8pTP72xdLc9ecAXDwcc8pWw8KpH/ee8uU6swb+OzMveLQDsfAzVQBesM8sxg==" algorithmName="SHA-512" password="CC35"/>
  <autoFilter ref="C83:K108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81</v>
      </c>
    </row>
    <row r="4" s="1" customFormat="1" ht="24.96" customHeight="1">
      <c r="B4" s="21"/>
      <c r="D4" s="131" t="s">
        <v>88</v>
      </c>
      <c r="L4" s="21"/>
      <c r="M4" s="132" t="s">
        <v>10</v>
      </c>
      <c r="AT4" s="18" t="s">
        <v>33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ZŠ Sokolská, Liberec - VZT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89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276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277</v>
      </c>
      <c r="G12" s="39"/>
      <c r="H12" s="39"/>
      <c r="I12" s="133" t="s">
        <v>23</v>
      </c>
      <c r="J12" s="138" t="str">
        <f>'Rekapitulace stavby'!AN8</f>
        <v>18. 11. 2024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278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37</v>
      </c>
      <c r="E30" s="39"/>
      <c r="F30" s="39"/>
      <c r="G30" s="39"/>
      <c r="H30" s="39"/>
      <c r="I30" s="39"/>
      <c r="J30" s="145">
        <f>ROUND(J91,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39</v>
      </c>
      <c r="G32" s="39"/>
      <c r="H32" s="39"/>
      <c r="I32" s="146" t="s">
        <v>38</v>
      </c>
      <c r="J32" s="146" t="s">
        <v>40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47" t="s">
        <v>41</v>
      </c>
      <c r="E33" s="133" t="s">
        <v>42</v>
      </c>
      <c r="F33" s="148">
        <f>ROUND((SUM(BE91:BE139)),  2)</f>
        <v>0</v>
      </c>
      <c r="G33" s="39"/>
      <c r="H33" s="39"/>
      <c r="I33" s="149">
        <v>0.20999999999999999</v>
      </c>
      <c r="J33" s="148">
        <f>ROUND(((SUM(BE91:BE139))*I33),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33" t="s">
        <v>43</v>
      </c>
      <c r="F34" s="148">
        <f>ROUND((SUM(BF91:BF139)),  2)</f>
        <v>0</v>
      </c>
      <c r="G34" s="39"/>
      <c r="H34" s="39"/>
      <c r="I34" s="149">
        <v>0.12</v>
      </c>
      <c r="J34" s="148">
        <f>ROUND(((SUM(BF91:BF139))*I34),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33" t="s">
        <v>41</v>
      </c>
      <c r="E35" s="133" t="s">
        <v>44</v>
      </c>
      <c r="F35" s="148">
        <f>ROUND((SUM(BG91:BG139)),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33" t="s">
        <v>45</v>
      </c>
      <c r="F36" s="148">
        <f>ROUND((SUM(BH91:BH139)),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46</v>
      </c>
      <c r="F37" s="148">
        <f>ROUND((SUM(BI91:BI139)),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47</v>
      </c>
      <c r="E39" s="152"/>
      <c r="F39" s="152"/>
      <c r="G39" s="153" t="s">
        <v>48</v>
      </c>
      <c r="H39" s="154" t="s">
        <v>49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91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ZŠ Sokolská, Liberec - VZT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89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03 - Přípomoce VZT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Liberec</v>
      </c>
      <c r="G52" s="41"/>
      <c r="H52" s="41"/>
      <c r="I52" s="33" t="s">
        <v>23</v>
      </c>
      <c r="J52" s="73" t="str">
        <f>IF(J12="","",J12)</f>
        <v>18. 11. 2024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Magistrát města Liberec</v>
      </c>
      <c r="G54" s="41"/>
      <c r="H54" s="41"/>
      <c r="I54" s="33" t="s">
        <v>31</v>
      </c>
      <c r="J54" s="37" t="str">
        <f>E21</f>
        <v>J.Kovář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Vojtěch Mistr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92</v>
      </c>
      <c r="D57" s="163"/>
      <c r="E57" s="163"/>
      <c r="F57" s="163"/>
      <c r="G57" s="163"/>
      <c r="H57" s="163"/>
      <c r="I57" s="163"/>
      <c r="J57" s="164" t="s">
        <v>93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69</v>
      </c>
      <c r="D59" s="41"/>
      <c r="E59" s="41"/>
      <c r="F59" s="41"/>
      <c r="G59" s="41"/>
      <c r="H59" s="41"/>
      <c r="I59" s="41"/>
      <c r="J59" s="103">
        <f>J91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94</v>
      </c>
    </row>
    <row r="60" s="9" customFormat="1" ht="24.96" customHeight="1">
      <c r="A60" s="9"/>
      <c r="B60" s="166"/>
      <c r="C60" s="167"/>
      <c r="D60" s="168" t="s">
        <v>279</v>
      </c>
      <c r="E60" s="169"/>
      <c r="F60" s="169"/>
      <c r="G60" s="169"/>
      <c r="H60" s="169"/>
      <c r="I60" s="169"/>
      <c r="J60" s="170">
        <f>J92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2" customFormat="1" ht="19.92" customHeight="1">
      <c r="A61" s="12"/>
      <c r="B61" s="225"/>
      <c r="C61" s="226"/>
      <c r="D61" s="227" t="s">
        <v>280</v>
      </c>
      <c r="E61" s="228"/>
      <c r="F61" s="228"/>
      <c r="G61" s="228"/>
      <c r="H61" s="228"/>
      <c r="I61" s="228"/>
      <c r="J61" s="229">
        <f>J93</f>
        <v>0</v>
      </c>
      <c r="K61" s="226"/>
      <c r="L61" s="230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s="12" customFormat="1" ht="19.92" customHeight="1">
      <c r="A62" s="12"/>
      <c r="B62" s="225"/>
      <c r="C62" s="226"/>
      <c r="D62" s="227" t="s">
        <v>281</v>
      </c>
      <c r="E62" s="228"/>
      <c r="F62" s="228"/>
      <c r="G62" s="228"/>
      <c r="H62" s="228"/>
      <c r="I62" s="228"/>
      <c r="J62" s="229">
        <f>J96</f>
        <v>0</v>
      </c>
      <c r="K62" s="226"/>
      <c r="L62" s="230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s="12" customFormat="1" ht="19.92" customHeight="1">
      <c r="A63" s="12"/>
      <c r="B63" s="225"/>
      <c r="C63" s="226"/>
      <c r="D63" s="227" t="s">
        <v>282</v>
      </c>
      <c r="E63" s="228"/>
      <c r="F63" s="228"/>
      <c r="G63" s="228"/>
      <c r="H63" s="228"/>
      <c r="I63" s="228"/>
      <c r="J63" s="229">
        <f>J101</f>
        <v>0</v>
      </c>
      <c r="K63" s="226"/>
      <c r="L63" s="230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</row>
    <row r="64" s="12" customFormat="1" ht="19.92" customHeight="1">
      <c r="A64" s="12"/>
      <c r="B64" s="225"/>
      <c r="C64" s="226"/>
      <c r="D64" s="227" t="s">
        <v>283</v>
      </c>
      <c r="E64" s="228"/>
      <c r="F64" s="228"/>
      <c r="G64" s="228"/>
      <c r="H64" s="228"/>
      <c r="I64" s="228"/>
      <c r="J64" s="229">
        <f>J119</f>
        <v>0</v>
      </c>
      <c r="K64" s="226"/>
      <c r="L64" s="230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</row>
    <row r="65" s="9" customFormat="1" ht="24.96" customHeight="1">
      <c r="A65" s="9"/>
      <c r="B65" s="166"/>
      <c r="C65" s="167"/>
      <c r="D65" s="168" t="s">
        <v>284</v>
      </c>
      <c r="E65" s="169"/>
      <c r="F65" s="169"/>
      <c r="G65" s="169"/>
      <c r="H65" s="169"/>
      <c r="I65" s="169"/>
      <c r="J65" s="170">
        <f>J126</f>
        <v>0</v>
      </c>
      <c r="K65" s="167"/>
      <c r="L65" s="17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2" customFormat="1" ht="19.92" customHeight="1">
      <c r="A66" s="12"/>
      <c r="B66" s="225"/>
      <c r="C66" s="226"/>
      <c r="D66" s="227" t="s">
        <v>285</v>
      </c>
      <c r="E66" s="228"/>
      <c r="F66" s="228"/>
      <c r="G66" s="228"/>
      <c r="H66" s="228"/>
      <c r="I66" s="228"/>
      <c r="J66" s="229">
        <f>J127</f>
        <v>0</v>
      </c>
      <c r="K66" s="226"/>
      <c r="L66" s="230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s="12" customFormat="1" ht="19.92" customHeight="1">
      <c r="A67" s="12"/>
      <c r="B67" s="225"/>
      <c r="C67" s="226"/>
      <c r="D67" s="227" t="s">
        <v>286</v>
      </c>
      <c r="E67" s="228"/>
      <c r="F67" s="228"/>
      <c r="G67" s="228"/>
      <c r="H67" s="228"/>
      <c r="I67" s="228"/>
      <c r="J67" s="229">
        <f>J130</f>
        <v>0</v>
      </c>
      <c r="K67" s="226"/>
      <c r="L67" s="230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</row>
    <row r="68" s="12" customFormat="1" ht="19.92" customHeight="1">
      <c r="A68" s="12"/>
      <c r="B68" s="225"/>
      <c r="C68" s="226"/>
      <c r="D68" s="227" t="s">
        <v>287</v>
      </c>
      <c r="E68" s="228"/>
      <c r="F68" s="228"/>
      <c r="G68" s="228"/>
      <c r="H68" s="228"/>
      <c r="I68" s="228"/>
      <c r="J68" s="229">
        <f>J132</f>
        <v>0</v>
      </c>
      <c r="K68" s="226"/>
      <c r="L68" s="230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</row>
    <row r="69" s="9" customFormat="1" ht="24.96" customHeight="1">
      <c r="A69" s="9"/>
      <c r="B69" s="166"/>
      <c r="C69" s="167"/>
      <c r="D69" s="168" t="s">
        <v>288</v>
      </c>
      <c r="E69" s="169"/>
      <c r="F69" s="169"/>
      <c r="G69" s="169"/>
      <c r="H69" s="169"/>
      <c r="I69" s="169"/>
      <c r="J69" s="170">
        <f>J134</f>
        <v>0</v>
      </c>
      <c r="K69" s="167"/>
      <c r="L69" s="17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66"/>
      <c r="C70" s="167"/>
      <c r="D70" s="168" t="s">
        <v>289</v>
      </c>
      <c r="E70" s="169"/>
      <c r="F70" s="169"/>
      <c r="G70" s="169"/>
      <c r="H70" s="169"/>
      <c r="I70" s="169"/>
      <c r="J70" s="170">
        <f>J137</f>
        <v>0</v>
      </c>
      <c r="K70" s="167"/>
      <c r="L70" s="17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2" customFormat="1" ht="19.92" customHeight="1">
      <c r="A71" s="12"/>
      <c r="B71" s="225"/>
      <c r="C71" s="226"/>
      <c r="D71" s="227" t="s">
        <v>290</v>
      </c>
      <c r="E71" s="228"/>
      <c r="F71" s="228"/>
      <c r="G71" s="228"/>
      <c r="H71" s="228"/>
      <c r="I71" s="228"/>
      <c r="J71" s="229">
        <f>J138</f>
        <v>0</v>
      </c>
      <c r="K71" s="226"/>
      <c r="L71" s="230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</row>
    <row r="72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98</v>
      </c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16</v>
      </c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161" t="str">
        <f>E7</f>
        <v>ZŠ Sokolská, Liberec - VZT</v>
      </c>
      <c r="F81" s="33"/>
      <c r="G81" s="33"/>
      <c r="H81" s="33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89</v>
      </c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E9</f>
        <v>03 - Přípomoce VZT</v>
      </c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F12</f>
        <v>Liberec</v>
      </c>
      <c r="G85" s="41"/>
      <c r="H85" s="41"/>
      <c r="I85" s="33" t="s">
        <v>23</v>
      </c>
      <c r="J85" s="73" t="str">
        <f>IF(J12="","",J12)</f>
        <v>18. 11. 2024</v>
      </c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25</v>
      </c>
      <c r="D87" s="41"/>
      <c r="E87" s="41"/>
      <c r="F87" s="28" t="str">
        <f>E15</f>
        <v>Magistrát města Liberec</v>
      </c>
      <c r="G87" s="41"/>
      <c r="H87" s="41"/>
      <c r="I87" s="33" t="s">
        <v>31</v>
      </c>
      <c r="J87" s="37" t="str">
        <f>E21</f>
        <v>J.Kovář</v>
      </c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29</v>
      </c>
      <c r="D88" s="41"/>
      <c r="E88" s="41"/>
      <c r="F88" s="28" t="str">
        <f>IF(E18="","",E18)</f>
        <v>Vyplň údaj</v>
      </c>
      <c r="G88" s="41"/>
      <c r="H88" s="41"/>
      <c r="I88" s="33" t="s">
        <v>34</v>
      </c>
      <c r="J88" s="37" t="str">
        <f>E24</f>
        <v>Vojtěch Mistr</v>
      </c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0" customFormat="1" ht="29.28" customHeight="1">
      <c r="A90" s="172"/>
      <c r="B90" s="173"/>
      <c r="C90" s="174" t="s">
        <v>99</v>
      </c>
      <c r="D90" s="175" t="s">
        <v>56</v>
      </c>
      <c r="E90" s="175" t="s">
        <v>52</v>
      </c>
      <c r="F90" s="175" t="s">
        <v>53</v>
      </c>
      <c r="G90" s="175" t="s">
        <v>100</v>
      </c>
      <c r="H90" s="175" t="s">
        <v>101</v>
      </c>
      <c r="I90" s="175" t="s">
        <v>102</v>
      </c>
      <c r="J90" s="175" t="s">
        <v>93</v>
      </c>
      <c r="K90" s="176" t="s">
        <v>103</v>
      </c>
      <c r="L90" s="177"/>
      <c r="M90" s="93" t="s">
        <v>19</v>
      </c>
      <c r="N90" s="94" t="s">
        <v>41</v>
      </c>
      <c r="O90" s="94" t="s">
        <v>104</v>
      </c>
      <c r="P90" s="94" t="s">
        <v>105</v>
      </c>
      <c r="Q90" s="94" t="s">
        <v>106</v>
      </c>
      <c r="R90" s="94" t="s">
        <v>107</v>
      </c>
      <c r="S90" s="94" t="s">
        <v>108</v>
      </c>
      <c r="T90" s="95" t="s">
        <v>109</v>
      </c>
      <c r="U90" s="172"/>
      <c r="V90" s="172"/>
      <c r="W90" s="172"/>
      <c r="X90" s="172"/>
      <c r="Y90" s="172"/>
      <c r="Z90" s="172"/>
      <c r="AA90" s="172"/>
      <c r="AB90" s="172"/>
      <c r="AC90" s="172"/>
      <c r="AD90" s="172"/>
      <c r="AE90" s="172"/>
    </row>
    <row r="91" s="2" customFormat="1" ht="22.8" customHeight="1">
      <c r="A91" s="39"/>
      <c r="B91" s="40"/>
      <c r="C91" s="100" t="s">
        <v>110</v>
      </c>
      <c r="D91" s="41"/>
      <c r="E91" s="41"/>
      <c r="F91" s="41"/>
      <c r="G91" s="41"/>
      <c r="H91" s="41"/>
      <c r="I91" s="41"/>
      <c r="J91" s="178">
        <f>BK91</f>
        <v>0</v>
      </c>
      <c r="K91" s="41"/>
      <c r="L91" s="45"/>
      <c r="M91" s="96"/>
      <c r="N91" s="179"/>
      <c r="O91" s="97"/>
      <c r="P91" s="180">
        <f>P92+P126+P134+P137</f>
        <v>0</v>
      </c>
      <c r="Q91" s="97"/>
      <c r="R91" s="180">
        <f>R92+R126+R134+R137</f>
        <v>1.0729599999999999</v>
      </c>
      <c r="S91" s="97"/>
      <c r="T91" s="181">
        <f>T92+T126+T134+T137</f>
        <v>2.6605600000000003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70</v>
      </c>
      <c r="AU91" s="18" t="s">
        <v>94</v>
      </c>
      <c r="BK91" s="182">
        <f>BK92+BK126+BK134+BK137</f>
        <v>0</v>
      </c>
    </row>
    <row r="92" s="11" customFormat="1" ht="25.92" customHeight="1">
      <c r="A92" s="11"/>
      <c r="B92" s="183"/>
      <c r="C92" s="184"/>
      <c r="D92" s="185" t="s">
        <v>70</v>
      </c>
      <c r="E92" s="186" t="s">
        <v>291</v>
      </c>
      <c r="F92" s="186" t="s">
        <v>292</v>
      </c>
      <c r="G92" s="184"/>
      <c r="H92" s="184"/>
      <c r="I92" s="187"/>
      <c r="J92" s="188">
        <f>BK92</f>
        <v>0</v>
      </c>
      <c r="K92" s="184"/>
      <c r="L92" s="189"/>
      <c r="M92" s="190"/>
      <c r="N92" s="191"/>
      <c r="O92" s="191"/>
      <c r="P92" s="192">
        <f>P93+P96+P101+P119</f>
        <v>0</v>
      </c>
      <c r="Q92" s="191"/>
      <c r="R92" s="192">
        <f>R93+R96+R101+R119</f>
        <v>0.98512</v>
      </c>
      <c r="S92" s="191"/>
      <c r="T92" s="193">
        <f>T93+T96+T101+T119</f>
        <v>2.5845600000000002</v>
      </c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R92" s="194" t="s">
        <v>79</v>
      </c>
      <c r="AT92" s="195" t="s">
        <v>70</v>
      </c>
      <c r="AU92" s="195" t="s">
        <v>71</v>
      </c>
      <c r="AY92" s="194" t="s">
        <v>112</v>
      </c>
      <c r="BK92" s="196">
        <f>BK93+BK96+BK101+BK119</f>
        <v>0</v>
      </c>
    </row>
    <row r="93" s="11" customFormat="1" ht="22.8" customHeight="1">
      <c r="A93" s="11"/>
      <c r="B93" s="183"/>
      <c r="C93" s="184"/>
      <c r="D93" s="185" t="s">
        <v>70</v>
      </c>
      <c r="E93" s="231" t="s">
        <v>120</v>
      </c>
      <c r="F93" s="231" t="s">
        <v>293</v>
      </c>
      <c r="G93" s="184"/>
      <c r="H93" s="184"/>
      <c r="I93" s="187"/>
      <c r="J93" s="232">
        <f>BK93</f>
        <v>0</v>
      </c>
      <c r="K93" s="184"/>
      <c r="L93" s="189"/>
      <c r="M93" s="190"/>
      <c r="N93" s="191"/>
      <c r="O93" s="191"/>
      <c r="P93" s="192">
        <f>SUM(P94:P95)</f>
        <v>0</v>
      </c>
      <c r="Q93" s="191"/>
      <c r="R93" s="192">
        <f>SUM(R94:R95)</f>
        <v>0.81108000000000002</v>
      </c>
      <c r="S93" s="191"/>
      <c r="T93" s="193">
        <f>SUM(T94:T95)</f>
        <v>0</v>
      </c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R93" s="194" t="s">
        <v>79</v>
      </c>
      <c r="AT93" s="195" t="s">
        <v>70</v>
      </c>
      <c r="AU93" s="195" t="s">
        <v>79</v>
      </c>
      <c r="AY93" s="194" t="s">
        <v>112</v>
      </c>
      <c r="BK93" s="196">
        <f>SUM(BK94:BK95)</f>
        <v>0</v>
      </c>
    </row>
    <row r="94" s="2" customFormat="1" ht="21.75" customHeight="1">
      <c r="A94" s="39"/>
      <c r="B94" s="40"/>
      <c r="C94" s="197" t="s">
        <v>79</v>
      </c>
      <c r="D94" s="197" t="s">
        <v>113</v>
      </c>
      <c r="E94" s="198" t="s">
        <v>294</v>
      </c>
      <c r="F94" s="199" t="s">
        <v>295</v>
      </c>
      <c r="G94" s="200" t="s">
        <v>296</v>
      </c>
      <c r="H94" s="201">
        <v>0.432</v>
      </c>
      <c r="I94" s="202"/>
      <c r="J94" s="203">
        <f>ROUND(I94*H94,2)</f>
        <v>0</v>
      </c>
      <c r="K94" s="199" t="s">
        <v>19</v>
      </c>
      <c r="L94" s="45"/>
      <c r="M94" s="204" t="s">
        <v>19</v>
      </c>
      <c r="N94" s="205" t="s">
        <v>44</v>
      </c>
      <c r="O94" s="85"/>
      <c r="P94" s="206">
        <f>O94*H94</f>
        <v>0</v>
      </c>
      <c r="Q94" s="206">
        <v>1.8775</v>
      </c>
      <c r="R94" s="206">
        <f>Q94*H94</f>
        <v>0.81108000000000002</v>
      </c>
      <c r="S94" s="206">
        <v>0</v>
      </c>
      <c r="T94" s="207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08" t="s">
        <v>117</v>
      </c>
      <c r="AT94" s="208" t="s">
        <v>113</v>
      </c>
      <c r="AU94" s="208" t="s">
        <v>81</v>
      </c>
      <c r="AY94" s="18" t="s">
        <v>112</v>
      </c>
      <c r="BE94" s="209">
        <f>IF(N94="základní",J94,0)</f>
        <v>0</v>
      </c>
      <c r="BF94" s="209">
        <f>IF(N94="snížená",J94,0)</f>
        <v>0</v>
      </c>
      <c r="BG94" s="209">
        <f>IF(N94="zákl. přenesená",J94,0)</f>
        <v>0</v>
      </c>
      <c r="BH94" s="209">
        <f>IF(N94="sníž. přenesená",J94,0)</f>
        <v>0</v>
      </c>
      <c r="BI94" s="209">
        <f>IF(N94="nulová",J94,0)</f>
        <v>0</v>
      </c>
      <c r="BJ94" s="18" t="s">
        <v>117</v>
      </c>
      <c r="BK94" s="209">
        <f>ROUND(I94*H94,2)</f>
        <v>0</v>
      </c>
      <c r="BL94" s="18" t="s">
        <v>117</v>
      </c>
      <c r="BM94" s="208" t="s">
        <v>297</v>
      </c>
    </row>
    <row r="95" s="13" customFormat="1">
      <c r="A95" s="13"/>
      <c r="B95" s="233"/>
      <c r="C95" s="234"/>
      <c r="D95" s="235" t="s">
        <v>298</v>
      </c>
      <c r="E95" s="236" t="s">
        <v>19</v>
      </c>
      <c r="F95" s="237" t="s">
        <v>299</v>
      </c>
      <c r="G95" s="234"/>
      <c r="H95" s="238">
        <v>0.432</v>
      </c>
      <c r="I95" s="239"/>
      <c r="J95" s="234"/>
      <c r="K95" s="234"/>
      <c r="L95" s="240"/>
      <c r="M95" s="241"/>
      <c r="N95" s="242"/>
      <c r="O95" s="242"/>
      <c r="P95" s="242"/>
      <c r="Q95" s="242"/>
      <c r="R95" s="242"/>
      <c r="S95" s="242"/>
      <c r="T95" s="24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4" t="s">
        <v>298</v>
      </c>
      <c r="AU95" s="244" t="s">
        <v>81</v>
      </c>
      <c r="AV95" s="13" t="s">
        <v>81</v>
      </c>
      <c r="AW95" s="13" t="s">
        <v>33</v>
      </c>
      <c r="AX95" s="13" t="s">
        <v>79</v>
      </c>
      <c r="AY95" s="244" t="s">
        <v>112</v>
      </c>
    </row>
    <row r="96" s="11" customFormat="1" ht="22.8" customHeight="1">
      <c r="A96" s="11"/>
      <c r="B96" s="183"/>
      <c r="C96" s="184"/>
      <c r="D96" s="185" t="s">
        <v>70</v>
      </c>
      <c r="E96" s="231" t="s">
        <v>123</v>
      </c>
      <c r="F96" s="231" t="s">
        <v>300</v>
      </c>
      <c r="G96" s="184"/>
      <c r="H96" s="184"/>
      <c r="I96" s="187"/>
      <c r="J96" s="232">
        <f>BK96</f>
        <v>0</v>
      </c>
      <c r="K96" s="184"/>
      <c r="L96" s="189"/>
      <c r="M96" s="190"/>
      <c r="N96" s="191"/>
      <c r="O96" s="191"/>
      <c r="P96" s="192">
        <f>SUM(P97:P100)</f>
        <v>0</v>
      </c>
      <c r="Q96" s="191"/>
      <c r="R96" s="192">
        <f>SUM(R97:R100)</f>
        <v>0.17404</v>
      </c>
      <c r="S96" s="191"/>
      <c r="T96" s="193">
        <f>SUM(T97:T100)</f>
        <v>0</v>
      </c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R96" s="194" t="s">
        <v>79</v>
      </c>
      <c r="AT96" s="195" t="s">
        <v>70</v>
      </c>
      <c r="AU96" s="195" t="s">
        <v>79</v>
      </c>
      <c r="AY96" s="194" t="s">
        <v>112</v>
      </c>
      <c r="BK96" s="196">
        <f>SUM(BK97:BK100)</f>
        <v>0</v>
      </c>
    </row>
    <row r="97" s="2" customFormat="1" ht="21.75" customHeight="1">
      <c r="A97" s="39"/>
      <c r="B97" s="40"/>
      <c r="C97" s="197" t="s">
        <v>81</v>
      </c>
      <c r="D97" s="197" t="s">
        <v>113</v>
      </c>
      <c r="E97" s="198" t="s">
        <v>301</v>
      </c>
      <c r="F97" s="199" t="s">
        <v>302</v>
      </c>
      <c r="G97" s="200" t="s">
        <v>303</v>
      </c>
      <c r="H97" s="201">
        <v>2</v>
      </c>
      <c r="I97" s="202"/>
      <c r="J97" s="203">
        <f>ROUND(I97*H97,2)</f>
        <v>0</v>
      </c>
      <c r="K97" s="199" t="s">
        <v>19</v>
      </c>
      <c r="L97" s="45"/>
      <c r="M97" s="204" t="s">
        <v>19</v>
      </c>
      <c r="N97" s="205" t="s">
        <v>44</v>
      </c>
      <c r="O97" s="85"/>
      <c r="P97" s="206">
        <f>O97*H97</f>
        <v>0</v>
      </c>
      <c r="Q97" s="206">
        <v>0.037999999999999999</v>
      </c>
      <c r="R97" s="206">
        <f>Q97*H97</f>
        <v>0.075999999999999998</v>
      </c>
      <c r="S97" s="206">
        <v>0</v>
      </c>
      <c r="T97" s="207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08" t="s">
        <v>117</v>
      </c>
      <c r="AT97" s="208" t="s">
        <v>113</v>
      </c>
      <c r="AU97" s="208" t="s">
        <v>81</v>
      </c>
      <c r="AY97" s="18" t="s">
        <v>112</v>
      </c>
      <c r="BE97" s="209">
        <f>IF(N97="základní",J97,0)</f>
        <v>0</v>
      </c>
      <c r="BF97" s="209">
        <f>IF(N97="snížená",J97,0)</f>
        <v>0</v>
      </c>
      <c r="BG97" s="209">
        <f>IF(N97="zákl. přenesená",J97,0)</f>
        <v>0</v>
      </c>
      <c r="BH97" s="209">
        <f>IF(N97="sníž. přenesená",J97,0)</f>
        <v>0</v>
      </c>
      <c r="BI97" s="209">
        <f>IF(N97="nulová",J97,0)</f>
        <v>0</v>
      </c>
      <c r="BJ97" s="18" t="s">
        <v>117</v>
      </c>
      <c r="BK97" s="209">
        <f>ROUND(I97*H97,2)</f>
        <v>0</v>
      </c>
      <c r="BL97" s="18" t="s">
        <v>117</v>
      </c>
      <c r="BM97" s="208" t="s">
        <v>304</v>
      </c>
    </row>
    <row r="98" s="2" customFormat="1" ht="21.75" customHeight="1">
      <c r="A98" s="39"/>
      <c r="B98" s="40"/>
      <c r="C98" s="197" t="s">
        <v>120</v>
      </c>
      <c r="D98" s="197" t="s">
        <v>113</v>
      </c>
      <c r="E98" s="198" t="s">
        <v>305</v>
      </c>
      <c r="F98" s="199" t="s">
        <v>306</v>
      </c>
      <c r="G98" s="200" t="s">
        <v>303</v>
      </c>
      <c r="H98" s="201">
        <v>2</v>
      </c>
      <c r="I98" s="202"/>
      <c r="J98" s="203">
        <f>ROUND(I98*H98,2)</f>
        <v>0</v>
      </c>
      <c r="K98" s="199" t="s">
        <v>19</v>
      </c>
      <c r="L98" s="45"/>
      <c r="M98" s="204" t="s">
        <v>19</v>
      </c>
      <c r="N98" s="205" t="s">
        <v>44</v>
      </c>
      <c r="O98" s="85"/>
      <c r="P98" s="206">
        <f>O98*H98</f>
        <v>0</v>
      </c>
      <c r="Q98" s="206">
        <v>0.040599999999999997</v>
      </c>
      <c r="R98" s="206">
        <f>Q98*H98</f>
        <v>0.081199999999999994</v>
      </c>
      <c r="S98" s="206">
        <v>0</v>
      </c>
      <c r="T98" s="207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08" t="s">
        <v>117</v>
      </c>
      <c r="AT98" s="208" t="s">
        <v>113</v>
      </c>
      <c r="AU98" s="208" t="s">
        <v>81</v>
      </c>
      <c r="AY98" s="18" t="s">
        <v>112</v>
      </c>
      <c r="BE98" s="209">
        <f>IF(N98="základní",J98,0)</f>
        <v>0</v>
      </c>
      <c r="BF98" s="209">
        <f>IF(N98="snížená",J98,0)</f>
        <v>0</v>
      </c>
      <c r="BG98" s="209">
        <f>IF(N98="zákl. přenesená",J98,0)</f>
        <v>0</v>
      </c>
      <c r="BH98" s="209">
        <f>IF(N98="sníž. přenesená",J98,0)</f>
        <v>0</v>
      </c>
      <c r="BI98" s="209">
        <f>IF(N98="nulová",J98,0)</f>
        <v>0</v>
      </c>
      <c r="BJ98" s="18" t="s">
        <v>117</v>
      </c>
      <c r="BK98" s="209">
        <f>ROUND(I98*H98,2)</f>
        <v>0</v>
      </c>
      <c r="BL98" s="18" t="s">
        <v>117</v>
      </c>
      <c r="BM98" s="208" t="s">
        <v>307</v>
      </c>
    </row>
    <row r="99" s="2" customFormat="1" ht="24.15" customHeight="1">
      <c r="A99" s="39"/>
      <c r="B99" s="40"/>
      <c r="C99" s="197" t="s">
        <v>117</v>
      </c>
      <c r="D99" s="197" t="s">
        <v>113</v>
      </c>
      <c r="E99" s="198" t="s">
        <v>308</v>
      </c>
      <c r="F99" s="199" t="s">
        <v>309</v>
      </c>
      <c r="G99" s="200" t="s">
        <v>303</v>
      </c>
      <c r="H99" s="201">
        <v>2</v>
      </c>
      <c r="I99" s="202"/>
      <c r="J99" s="203">
        <f>ROUND(I99*H99,2)</f>
        <v>0</v>
      </c>
      <c r="K99" s="199" t="s">
        <v>19</v>
      </c>
      <c r="L99" s="45"/>
      <c r="M99" s="204" t="s">
        <v>19</v>
      </c>
      <c r="N99" s="205" t="s">
        <v>44</v>
      </c>
      <c r="O99" s="85"/>
      <c r="P99" s="206">
        <f>O99*H99</f>
        <v>0</v>
      </c>
      <c r="Q99" s="206">
        <v>0.0061900000000000002</v>
      </c>
      <c r="R99" s="206">
        <f>Q99*H99</f>
        <v>0.01238</v>
      </c>
      <c r="S99" s="206">
        <v>0</v>
      </c>
      <c r="T99" s="207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08" t="s">
        <v>117</v>
      </c>
      <c r="AT99" s="208" t="s">
        <v>113</v>
      </c>
      <c r="AU99" s="208" t="s">
        <v>81</v>
      </c>
      <c r="AY99" s="18" t="s">
        <v>112</v>
      </c>
      <c r="BE99" s="209">
        <f>IF(N99="základní",J99,0)</f>
        <v>0</v>
      </c>
      <c r="BF99" s="209">
        <f>IF(N99="snížená",J99,0)</f>
        <v>0</v>
      </c>
      <c r="BG99" s="209">
        <f>IF(N99="zákl. přenesená",J99,0)</f>
        <v>0</v>
      </c>
      <c r="BH99" s="209">
        <f>IF(N99="sníž. přenesená",J99,0)</f>
        <v>0</v>
      </c>
      <c r="BI99" s="209">
        <f>IF(N99="nulová",J99,0)</f>
        <v>0</v>
      </c>
      <c r="BJ99" s="18" t="s">
        <v>117</v>
      </c>
      <c r="BK99" s="209">
        <f>ROUND(I99*H99,2)</f>
        <v>0</v>
      </c>
      <c r="BL99" s="18" t="s">
        <v>117</v>
      </c>
      <c r="BM99" s="208" t="s">
        <v>310</v>
      </c>
    </row>
    <row r="100" s="2" customFormat="1" ht="24.15" customHeight="1">
      <c r="A100" s="39"/>
      <c r="B100" s="40"/>
      <c r="C100" s="197" t="s">
        <v>127</v>
      </c>
      <c r="D100" s="197" t="s">
        <v>113</v>
      </c>
      <c r="E100" s="198" t="s">
        <v>311</v>
      </c>
      <c r="F100" s="199" t="s">
        <v>312</v>
      </c>
      <c r="G100" s="200" t="s">
        <v>303</v>
      </c>
      <c r="H100" s="201">
        <v>2</v>
      </c>
      <c r="I100" s="202"/>
      <c r="J100" s="203">
        <f>ROUND(I100*H100,2)</f>
        <v>0</v>
      </c>
      <c r="K100" s="199" t="s">
        <v>19</v>
      </c>
      <c r="L100" s="45"/>
      <c r="M100" s="204" t="s">
        <v>19</v>
      </c>
      <c r="N100" s="205" t="s">
        <v>44</v>
      </c>
      <c r="O100" s="85"/>
      <c r="P100" s="206">
        <f>O100*H100</f>
        <v>0</v>
      </c>
      <c r="Q100" s="206">
        <v>0.0022300000000000002</v>
      </c>
      <c r="R100" s="206">
        <f>Q100*H100</f>
        <v>0.0044600000000000004</v>
      </c>
      <c r="S100" s="206">
        <v>0</v>
      </c>
      <c r="T100" s="207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08" t="s">
        <v>117</v>
      </c>
      <c r="AT100" s="208" t="s">
        <v>113</v>
      </c>
      <c r="AU100" s="208" t="s">
        <v>81</v>
      </c>
      <c r="AY100" s="18" t="s">
        <v>112</v>
      </c>
      <c r="BE100" s="209">
        <f>IF(N100="základní",J100,0)</f>
        <v>0</v>
      </c>
      <c r="BF100" s="209">
        <f>IF(N100="snížená",J100,0)</f>
        <v>0</v>
      </c>
      <c r="BG100" s="209">
        <f>IF(N100="zákl. přenesená",J100,0)</f>
        <v>0</v>
      </c>
      <c r="BH100" s="209">
        <f>IF(N100="sníž. přenesená",J100,0)</f>
        <v>0</v>
      </c>
      <c r="BI100" s="209">
        <f>IF(N100="nulová",J100,0)</f>
        <v>0</v>
      </c>
      <c r="BJ100" s="18" t="s">
        <v>117</v>
      </c>
      <c r="BK100" s="209">
        <f>ROUND(I100*H100,2)</f>
        <v>0</v>
      </c>
      <c r="BL100" s="18" t="s">
        <v>117</v>
      </c>
      <c r="BM100" s="208" t="s">
        <v>313</v>
      </c>
    </row>
    <row r="101" s="11" customFormat="1" ht="22.8" customHeight="1">
      <c r="A101" s="11"/>
      <c r="B101" s="183"/>
      <c r="C101" s="184"/>
      <c r="D101" s="185" t="s">
        <v>70</v>
      </c>
      <c r="E101" s="231" t="s">
        <v>142</v>
      </c>
      <c r="F101" s="231" t="s">
        <v>314</v>
      </c>
      <c r="G101" s="184"/>
      <c r="H101" s="184"/>
      <c r="I101" s="187"/>
      <c r="J101" s="232">
        <f>BK101</f>
        <v>0</v>
      </c>
      <c r="K101" s="184"/>
      <c r="L101" s="189"/>
      <c r="M101" s="190"/>
      <c r="N101" s="191"/>
      <c r="O101" s="191"/>
      <c r="P101" s="192">
        <f>SUM(P102:P118)</f>
        <v>0</v>
      </c>
      <c r="Q101" s="191"/>
      <c r="R101" s="192">
        <f>SUM(R102:R118)</f>
        <v>0</v>
      </c>
      <c r="S101" s="191"/>
      <c r="T101" s="193">
        <f>SUM(T102:T118)</f>
        <v>2.5845600000000002</v>
      </c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R101" s="194" t="s">
        <v>79</v>
      </c>
      <c r="AT101" s="195" t="s">
        <v>70</v>
      </c>
      <c r="AU101" s="195" t="s">
        <v>79</v>
      </c>
      <c r="AY101" s="194" t="s">
        <v>112</v>
      </c>
      <c r="BK101" s="196">
        <f>SUM(BK102:BK118)</f>
        <v>0</v>
      </c>
    </row>
    <row r="102" s="2" customFormat="1" ht="24.15" customHeight="1">
      <c r="A102" s="39"/>
      <c r="B102" s="40"/>
      <c r="C102" s="197" t="s">
        <v>123</v>
      </c>
      <c r="D102" s="197" t="s">
        <v>113</v>
      </c>
      <c r="E102" s="198" t="s">
        <v>315</v>
      </c>
      <c r="F102" s="199" t="s">
        <v>316</v>
      </c>
      <c r="G102" s="200" t="s">
        <v>303</v>
      </c>
      <c r="H102" s="201">
        <v>2</v>
      </c>
      <c r="I102" s="202"/>
      <c r="J102" s="203">
        <f>ROUND(I102*H102,2)</f>
        <v>0</v>
      </c>
      <c r="K102" s="199" t="s">
        <v>19</v>
      </c>
      <c r="L102" s="45"/>
      <c r="M102" s="204" t="s">
        <v>19</v>
      </c>
      <c r="N102" s="205" t="s">
        <v>44</v>
      </c>
      <c r="O102" s="85"/>
      <c r="P102" s="206">
        <f>O102*H102</f>
        <v>0</v>
      </c>
      <c r="Q102" s="206">
        <v>0</v>
      </c>
      <c r="R102" s="206">
        <f>Q102*H102</f>
        <v>0</v>
      </c>
      <c r="S102" s="206">
        <v>0</v>
      </c>
      <c r="T102" s="207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08" t="s">
        <v>117</v>
      </c>
      <c r="AT102" s="208" t="s">
        <v>113</v>
      </c>
      <c r="AU102" s="208" t="s">
        <v>81</v>
      </c>
      <c r="AY102" s="18" t="s">
        <v>112</v>
      </c>
      <c r="BE102" s="209">
        <f>IF(N102="základní",J102,0)</f>
        <v>0</v>
      </c>
      <c r="BF102" s="209">
        <f>IF(N102="snížená",J102,0)</f>
        <v>0</v>
      </c>
      <c r="BG102" s="209">
        <f>IF(N102="zákl. přenesená",J102,0)</f>
        <v>0</v>
      </c>
      <c r="BH102" s="209">
        <f>IF(N102="sníž. přenesená",J102,0)</f>
        <v>0</v>
      </c>
      <c r="BI102" s="209">
        <f>IF(N102="nulová",J102,0)</f>
        <v>0</v>
      </c>
      <c r="BJ102" s="18" t="s">
        <v>117</v>
      </c>
      <c r="BK102" s="209">
        <f>ROUND(I102*H102,2)</f>
        <v>0</v>
      </c>
      <c r="BL102" s="18" t="s">
        <v>117</v>
      </c>
      <c r="BM102" s="208" t="s">
        <v>317</v>
      </c>
    </row>
    <row r="103" s="2" customFormat="1" ht="24.15" customHeight="1">
      <c r="A103" s="39"/>
      <c r="B103" s="40"/>
      <c r="C103" s="197" t="s">
        <v>132</v>
      </c>
      <c r="D103" s="197" t="s">
        <v>113</v>
      </c>
      <c r="E103" s="198" t="s">
        <v>318</v>
      </c>
      <c r="F103" s="199" t="s">
        <v>319</v>
      </c>
      <c r="G103" s="200" t="s">
        <v>303</v>
      </c>
      <c r="H103" s="201">
        <v>3</v>
      </c>
      <c r="I103" s="202"/>
      <c r="J103" s="203">
        <f>ROUND(I103*H103,2)</f>
        <v>0</v>
      </c>
      <c r="K103" s="199" t="s">
        <v>19</v>
      </c>
      <c r="L103" s="45"/>
      <c r="M103" s="204" t="s">
        <v>19</v>
      </c>
      <c r="N103" s="205" t="s">
        <v>44</v>
      </c>
      <c r="O103" s="85"/>
      <c r="P103" s="206">
        <f>O103*H103</f>
        <v>0</v>
      </c>
      <c r="Q103" s="206">
        <v>0</v>
      </c>
      <c r="R103" s="206">
        <f>Q103*H103</f>
        <v>0</v>
      </c>
      <c r="S103" s="206">
        <v>0</v>
      </c>
      <c r="T103" s="207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08" t="s">
        <v>117</v>
      </c>
      <c r="AT103" s="208" t="s">
        <v>113</v>
      </c>
      <c r="AU103" s="208" t="s">
        <v>81</v>
      </c>
      <c r="AY103" s="18" t="s">
        <v>112</v>
      </c>
      <c r="BE103" s="209">
        <f>IF(N103="základní",J103,0)</f>
        <v>0</v>
      </c>
      <c r="BF103" s="209">
        <f>IF(N103="snížená",J103,0)</f>
        <v>0</v>
      </c>
      <c r="BG103" s="209">
        <f>IF(N103="zákl. přenesená",J103,0)</f>
        <v>0</v>
      </c>
      <c r="BH103" s="209">
        <f>IF(N103="sníž. přenesená",J103,0)</f>
        <v>0</v>
      </c>
      <c r="BI103" s="209">
        <f>IF(N103="nulová",J103,0)</f>
        <v>0</v>
      </c>
      <c r="BJ103" s="18" t="s">
        <v>117</v>
      </c>
      <c r="BK103" s="209">
        <f>ROUND(I103*H103,2)</f>
        <v>0</v>
      </c>
      <c r="BL103" s="18" t="s">
        <v>117</v>
      </c>
      <c r="BM103" s="208" t="s">
        <v>320</v>
      </c>
    </row>
    <row r="104" s="2" customFormat="1" ht="33" customHeight="1">
      <c r="A104" s="39"/>
      <c r="B104" s="40"/>
      <c r="C104" s="197" t="s">
        <v>126</v>
      </c>
      <c r="D104" s="197" t="s">
        <v>113</v>
      </c>
      <c r="E104" s="198" t="s">
        <v>321</v>
      </c>
      <c r="F104" s="199" t="s">
        <v>322</v>
      </c>
      <c r="G104" s="200" t="s">
        <v>303</v>
      </c>
      <c r="H104" s="201">
        <v>2</v>
      </c>
      <c r="I104" s="202"/>
      <c r="J104" s="203">
        <f>ROUND(I104*H104,2)</f>
        <v>0</v>
      </c>
      <c r="K104" s="199" t="s">
        <v>19</v>
      </c>
      <c r="L104" s="45"/>
      <c r="M104" s="204" t="s">
        <v>19</v>
      </c>
      <c r="N104" s="205" t="s">
        <v>44</v>
      </c>
      <c r="O104" s="85"/>
      <c r="P104" s="206">
        <f>O104*H104</f>
        <v>0</v>
      </c>
      <c r="Q104" s="206">
        <v>0</v>
      </c>
      <c r="R104" s="206">
        <f>Q104*H104</f>
        <v>0</v>
      </c>
      <c r="S104" s="206">
        <v>0</v>
      </c>
      <c r="T104" s="207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08" t="s">
        <v>117</v>
      </c>
      <c r="AT104" s="208" t="s">
        <v>113</v>
      </c>
      <c r="AU104" s="208" t="s">
        <v>81</v>
      </c>
      <c r="AY104" s="18" t="s">
        <v>112</v>
      </c>
      <c r="BE104" s="209">
        <f>IF(N104="základní",J104,0)</f>
        <v>0</v>
      </c>
      <c r="BF104" s="209">
        <f>IF(N104="snížená",J104,0)</f>
        <v>0</v>
      </c>
      <c r="BG104" s="209">
        <f>IF(N104="zákl. přenesená",J104,0)</f>
        <v>0</v>
      </c>
      <c r="BH104" s="209">
        <f>IF(N104="sníž. přenesená",J104,0)</f>
        <v>0</v>
      </c>
      <c r="BI104" s="209">
        <f>IF(N104="nulová",J104,0)</f>
        <v>0</v>
      </c>
      <c r="BJ104" s="18" t="s">
        <v>117</v>
      </c>
      <c r="BK104" s="209">
        <f>ROUND(I104*H104,2)</f>
        <v>0</v>
      </c>
      <c r="BL104" s="18" t="s">
        <v>117</v>
      </c>
      <c r="BM104" s="208" t="s">
        <v>323</v>
      </c>
    </row>
    <row r="105" s="2" customFormat="1" ht="33" customHeight="1">
      <c r="A105" s="39"/>
      <c r="B105" s="40"/>
      <c r="C105" s="197" t="s">
        <v>142</v>
      </c>
      <c r="D105" s="197" t="s">
        <v>113</v>
      </c>
      <c r="E105" s="198" t="s">
        <v>324</v>
      </c>
      <c r="F105" s="199" t="s">
        <v>325</v>
      </c>
      <c r="G105" s="200" t="s">
        <v>303</v>
      </c>
      <c r="H105" s="201">
        <v>6</v>
      </c>
      <c r="I105" s="202"/>
      <c r="J105" s="203">
        <f>ROUND(I105*H105,2)</f>
        <v>0</v>
      </c>
      <c r="K105" s="199" t="s">
        <v>19</v>
      </c>
      <c r="L105" s="45"/>
      <c r="M105" s="204" t="s">
        <v>19</v>
      </c>
      <c r="N105" s="205" t="s">
        <v>44</v>
      </c>
      <c r="O105" s="85"/>
      <c r="P105" s="206">
        <f>O105*H105</f>
        <v>0</v>
      </c>
      <c r="Q105" s="206">
        <v>0</v>
      </c>
      <c r="R105" s="206">
        <f>Q105*H105</f>
        <v>0</v>
      </c>
      <c r="S105" s="206">
        <v>0</v>
      </c>
      <c r="T105" s="207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08" t="s">
        <v>117</v>
      </c>
      <c r="AT105" s="208" t="s">
        <v>113</v>
      </c>
      <c r="AU105" s="208" t="s">
        <v>81</v>
      </c>
      <c r="AY105" s="18" t="s">
        <v>112</v>
      </c>
      <c r="BE105" s="209">
        <f>IF(N105="základní",J105,0)</f>
        <v>0</v>
      </c>
      <c r="BF105" s="209">
        <f>IF(N105="snížená",J105,0)</f>
        <v>0</v>
      </c>
      <c r="BG105" s="209">
        <f>IF(N105="zákl. přenesená",J105,0)</f>
        <v>0</v>
      </c>
      <c r="BH105" s="209">
        <f>IF(N105="sníž. přenesená",J105,0)</f>
        <v>0</v>
      </c>
      <c r="BI105" s="209">
        <f>IF(N105="nulová",J105,0)</f>
        <v>0</v>
      </c>
      <c r="BJ105" s="18" t="s">
        <v>117</v>
      </c>
      <c r="BK105" s="209">
        <f>ROUND(I105*H105,2)</f>
        <v>0</v>
      </c>
      <c r="BL105" s="18" t="s">
        <v>117</v>
      </c>
      <c r="BM105" s="208" t="s">
        <v>326</v>
      </c>
    </row>
    <row r="106" s="13" customFormat="1">
      <c r="A106" s="13"/>
      <c r="B106" s="233"/>
      <c r="C106" s="234"/>
      <c r="D106" s="235" t="s">
        <v>298</v>
      </c>
      <c r="E106" s="236" t="s">
        <v>19</v>
      </c>
      <c r="F106" s="237" t="s">
        <v>327</v>
      </c>
      <c r="G106" s="234"/>
      <c r="H106" s="238">
        <v>6</v>
      </c>
      <c r="I106" s="239"/>
      <c r="J106" s="234"/>
      <c r="K106" s="234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298</v>
      </c>
      <c r="AU106" s="244" t="s">
        <v>81</v>
      </c>
      <c r="AV106" s="13" t="s">
        <v>81</v>
      </c>
      <c r="AW106" s="13" t="s">
        <v>33</v>
      </c>
      <c r="AX106" s="13" t="s">
        <v>79</v>
      </c>
      <c r="AY106" s="244" t="s">
        <v>112</v>
      </c>
    </row>
    <row r="107" s="2" customFormat="1" ht="24.15" customHeight="1">
      <c r="A107" s="39"/>
      <c r="B107" s="40"/>
      <c r="C107" s="197" t="s">
        <v>130</v>
      </c>
      <c r="D107" s="197" t="s">
        <v>113</v>
      </c>
      <c r="E107" s="198" t="s">
        <v>328</v>
      </c>
      <c r="F107" s="199" t="s">
        <v>329</v>
      </c>
      <c r="G107" s="200" t="s">
        <v>303</v>
      </c>
      <c r="H107" s="201">
        <v>2</v>
      </c>
      <c r="I107" s="202"/>
      <c r="J107" s="203">
        <f>ROUND(I107*H107,2)</f>
        <v>0</v>
      </c>
      <c r="K107" s="199" t="s">
        <v>19</v>
      </c>
      <c r="L107" s="45"/>
      <c r="M107" s="204" t="s">
        <v>19</v>
      </c>
      <c r="N107" s="205" t="s">
        <v>44</v>
      </c>
      <c r="O107" s="85"/>
      <c r="P107" s="206">
        <f>O107*H107</f>
        <v>0</v>
      </c>
      <c r="Q107" s="206">
        <v>0</v>
      </c>
      <c r="R107" s="206">
        <f>Q107*H107</f>
        <v>0</v>
      </c>
      <c r="S107" s="206">
        <v>0</v>
      </c>
      <c r="T107" s="207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08" t="s">
        <v>117</v>
      </c>
      <c r="AT107" s="208" t="s">
        <v>113</v>
      </c>
      <c r="AU107" s="208" t="s">
        <v>81</v>
      </c>
      <c r="AY107" s="18" t="s">
        <v>112</v>
      </c>
      <c r="BE107" s="209">
        <f>IF(N107="základní",J107,0)</f>
        <v>0</v>
      </c>
      <c r="BF107" s="209">
        <f>IF(N107="snížená",J107,0)</f>
        <v>0</v>
      </c>
      <c r="BG107" s="209">
        <f>IF(N107="zákl. přenesená",J107,0)</f>
        <v>0</v>
      </c>
      <c r="BH107" s="209">
        <f>IF(N107="sníž. přenesená",J107,0)</f>
        <v>0</v>
      </c>
      <c r="BI107" s="209">
        <f>IF(N107="nulová",J107,0)</f>
        <v>0</v>
      </c>
      <c r="BJ107" s="18" t="s">
        <v>117</v>
      </c>
      <c r="BK107" s="209">
        <f>ROUND(I107*H107,2)</f>
        <v>0</v>
      </c>
      <c r="BL107" s="18" t="s">
        <v>117</v>
      </c>
      <c r="BM107" s="208" t="s">
        <v>330</v>
      </c>
    </row>
    <row r="108" s="2" customFormat="1" ht="24.15" customHeight="1">
      <c r="A108" s="39"/>
      <c r="B108" s="40"/>
      <c r="C108" s="197" t="s">
        <v>149</v>
      </c>
      <c r="D108" s="197" t="s">
        <v>113</v>
      </c>
      <c r="E108" s="198" t="s">
        <v>331</v>
      </c>
      <c r="F108" s="199" t="s">
        <v>332</v>
      </c>
      <c r="G108" s="200" t="s">
        <v>303</v>
      </c>
      <c r="H108" s="201">
        <v>3</v>
      </c>
      <c r="I108" s="202"/>
      <c r="J108" s="203">
        <f>ROUND(I108*H108,2)</f>
        <v>0</v>
      </c>
      <c r="K108" s="199" t="s">
        <v>19</v>
      </c>
      <c r="L108" s="45"/>
      <c r="M108" s="204" t="s">
        <v>19</v>
      </c>
      <c r="N108" s="205" t="s">
        <v>44</v>
      </c>
      <c r="O108" s="85"/>
      <c r="P108" s="206">
        <f>O108*H108</f>
        <v>0</v>
      </c>
      <c r="Q108" s="206">
        <v>0</v>
      </c>
      <c r="R108" s="206">
        <f>Q108*H108</f>
        <v>0</v>
      </c>
      <c r="S108" s="206">
        <v>0</v>
      </c>
      <c r="T108" s="207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08" t="s">
        <v>117</v>
      </c>
      <c r="AT108" s="208" t="s">
        <v>113</v>
      </c>
      <c r="AU108" s="208" t="s">
        <v>81</v>
      </c>
      <c r="AY108" s="18" t="s">
        <v>112</v>
      </c>
      <c r="BE108" s="209">
        <f>IF(N108="základní",J108,0)</f>
        <v>0</v>
      </c>
      <c r="BF108" s="209">
        <f>IF(N108="snížená",J108,0)</f>
        <v>0</v>
      </c>
      <c r="BG108" s="209">
        <f>IF(N108="zákl. přenesená",J108,0)</f>
        <v>0</v>
      </c>
      <c r="BH108" s="209">
        <f>IF(N108="sníž. přenesená",J108,0)</f>
        <v>0</v>
      </c>
      <c r="BI108" s="209">
        <f>IF(N108="nulová",J108,0)</f>
        <v>0</v>
      </c>
      <c r="BJ108" s="18" t="s">
        <v>117</v>
      </c>
      <c r="BK108" s="209">
        <f>ROUND(I108*H108,2)</f>
        <v>0</v>
      </c>
      <c r="BL108" s="18" t="s">
        <v>117</v>
      </c>
      <c r="BM108" s="208" t="s">
        <v>333</v>
      </c>
    </row>
    <row r="109" s="2" customFormat="1" ht="16.5" customHeight="1">
      <c r="A109" s="39"/>
      <c r="B109" s="40"/>
      <c r="C109" s="197" t="s">
        <v>8</v>
      </c>
      <c r="D109" s="197" t="s">
        <v>113</v>
      </c>
      <c r="E109" s="198" t="s">
        <v>334</v>
      </c>
      <c r="F109" s="199" t="s">
        <v>335</v>
      </c>
      <c r="G109" s="200" t="s">
        <v>136</v>
      </c>
      <c r="H109" s="201">
        <v>5.1600000000000001</v>
      </c>
      <c r="I109" s="202"/>
      <c r="J109" s="203">
        <f>ROUND(I109*H109,2)</f>
        <v>0</v>
      </c>
      <c r="K109" s="199" t="s">
        <v>19</v>
      </c>
      <c r="L109" s="45"/>
      <c r="M109" s="204" t="s">
        <v>19</v>
      </c>
      <c r="N109" s="205" t="s">
        <v>44</v>
      </c>
      <c r="O109" s="85"/>
      <c r="P109" s="206">
        <f>O109*H109</f>
        <v>0</v>
      </c>
      <c r="Q109" s="206">
        <v>0</v>
      </c>
      <c r="R109" s="206">
        <f>Q109*H109</f>
        <v>0</v>
      </c>
      <c r="S109" s="206">
        <v>0.066000000000000003</v>
      </c>
      <c r="T109" s="207">
        <f>S109*H109</f>
        <v>0.34056000000000003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08" t="s">
        <v>117</v>
      </c>
      <c r="AT109" s="208" t="s">
        <v>113</v>
      </c>
      <c r="AU109" s="208" t="s">
        <v>81</v>
      </c>
      <c r="AY109" s="18" t="s">
        <v>112</v>
      </c>
      <c r="BE109" s="209">
        <f>IF(N109="základní",J109,0)</f>
        <v>0</v>
      </c>
      <c r="BF109" s="209">
        <f>IF(N109="snížená",J109,0)</f>
        <v>0</v>
      </c>
      <c r="BG109" s="209">
        <f>IF(N109="zákl. přenesená",J109,0)</f>
        <v>0</v>
      </c>
      <c r="BH109" s="209">
        <f>IF(N109="sníž. přenesená",J109,0)</f>
        <v>0</v>
      </c>
      <c r="BI109" s="209">
        <f>IF(N109="nulová",J109,0)</f>
        <v>0</v>
      </c>
      <c r="BJ109" s="18" t="s">
        <v>117</v>
      </c>
      <c r="BK109" s="209">
        <f>ROUND(I109*H109,2)</f>
        <v>0</v>
      </c>
      <c r="BL109" s="18" t="s">
        <v>117</v>
      </c>
      <c r="BM109" s="208" t="s">
        <v>336</v>
      </c>
    </row>
    <row r="110" s="13" customFormat="1">
      <c r="A110" s="13"/>
      <c r="B110" s="233"/>
      <c r="C110" s="234"/>
      <c r="D110" s="235" t="s">
        <v>298</v>
      </c>
      <c r="E110" s="236" t="s">
        <v>19</v>
      </c>
      <c r="F110" s="237" t="s">
        <v>337</v>
      </c>
      <c r="G110" s="234"/>
      <c r="H110" s="238">
        <v>1.2</v>
      </c>
      <c r="I110" s="239"/>
      <c r="J110" s="234"/>
      <c r="K110" s="234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298</v>
      </c>
      <c r="AU110" s="244" t="s">
        <v>81</v>
      </c>
      <c r="AV110" s="13" t="s">
        <v>81</v>
      </c>
      <c r="AW110" s="13" t="s">
        <v>33</v>
      </c>
      <c r="AX110" s="13" t="s">
        <v>71</v>
      </c>
      <c r="AY110" s="244" t="s">
        <v>112</v>
      </c>
    </row>
    <row r="111" s="13" customFormat="1">
      <c r="A111" s="13"/>
      <c r="B111" s="233"/>
      <c r="C111" s="234"/>
      <c r="D111" s="235" t="s">
        <v>298</v>
      </c>
      <c r="E111" s="236" t="s">
        <v>19</v>
      </c>
      <c r="F111" s="237" t="s">
        <v>338</v>
      </c>
      <c r="G111" s="234"/>
      <c r="H111" s="238">
        <v>1.3200000000000001</v>
      </c>
      <c r="I111" s="239"/>
      <c r="J111" s="234"/>
      <c r="K111" s="234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298</v>
      </c>
      <c r="AU111" s="244" t="s">
        <v>81</v>
      </c>
      <c r="AV111" s="13" t="s">
        <v>81</v>
      </c>
      <c r="AW111" s="13" t="s">
        <v>33</v>
      </c>
      <c r="AX111" s="13" t="s">
        <v>71</v>
      </c>
      <c r="AY111" s="244" t="s">
        <v>112</v>
      </c>
    </row>
    <row r="112" s="13" customFormat="1">
      <c r="A112" s="13"/>
      <c r="B112" s="233"/>
      <c r="C112" s="234"/>
      <c r="D112" s="235" t="s">
        <v>298</v>
      </c>
      <c r="E112" s="236" t="s">
        <v>19</v>
      </c>
      <c r="F112" s="237" t="s">
        <v>339</v>
      </c>
      <c r="G112" s="234"/>
      <c r="H112" s="238">
        <v>2.6400000000000001</v>
      </c>
      <c r="I112" s="239"/>
      <c r="J112" s="234"/>
      <c r="K112" s="234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298</v>
      </c>
      <c r="AU112" s="244" t="s">
        <v>81</v>
      </c>
      <c r="AV112" s="13" t="s">
        <v>81</v>
      </c>
      <c r="AW112" s="13" t="s">
        <v>33</v>
      </c>
      <c r="AX112" s="13" t="s">
        <v>71</v>
      </c>
      <c r="AY112" s="244" t="s">
        <v>112</v>
      </c>
    </row>
    <row r="113" s="14" customFormat="1">
      <c r="A113" s="14"/>
      <c r="B113" s="245"/>
      <c r="C113" s="246"/>
      <c r="D113" s="235" t="s">
        <v>298</v>
      </c>
      <c r="E113" s="247" t="s">
        <v>19</v>
      </c>
      <c r="F113" s="248" t="s">
        <v>340</v>
      </c>
      <c r="G113" s="246"/>
      <c r="H113" s="249">
        <v>5.1600000000000001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298</v>
      </c>
      <c r="AU113" s="255" t="s">
        <v>81</v>
      </c>
      <c r="AV113" s="14" t="s">
        <v>117</v>
      </c>
      <c r="AW113" s="14" t="s">
        <v>33</v>
      </c>
      <c r="AX113" s="14" t="s">
        <v>79</v>
      </c>
      <c r="AY113" s="255" t="s">
        <v>112</v>
      </c>
    </row>
    <row r="114" s="2" customFormat="1" ht="21.75" customHeight="1">
      <c r="A114" s="39"/>
      <c r="B114" s="40"/>
      <c r="C114" s="197" t="s">
        <v>157</v>
      </c>
      <c r="D114" s="197" t="s">
        <v>113</v>
      </c>
      <c r="E114" s="198" t="s">
        <v>341</v>
      </c>
      <c r="F114" s="199" t="s">
        <v>342</v>
      </c>
      <c r="G114" s="200" t="s">
        <v>296</v>
      </c>
      <c r="H114" s="201">
        <v>0.216</v>
      </c>
      <c r="I114" s="202"/>
      <c r="J114" s="203">
        <f>ROUND(I114*H114,2)</f>
        <v>0</v>
      </c>
      <c r="K114" s="199" t="s">
        <v>19</v>
      </c>
      <c r="L114" s="45"/>
      <c r="M114" s="204" t="s">
        <v>19</v>
      </c>
      <c r="N114" s="205" t="s">
        <v>44</v>
      </c>
      <c r="O114" s="85"/>
      <c r="P114" s="206">
        <f>O114*H114</f>
        <v>0</v>
      </c>
      <c r="Q114" s="206">
        <v>0</v>
      </c>
      <c r="R114" s="206">
        <f>Q114*H114</f>
        <v>0</v>
      </c>
      <c r="S114" s="206">
        <v>2.2000000000000002</v>
      </c>
      <c r="T114" s="207">
        <f>S114*H114</f>
        <v>0.47520000000000001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08" t="s">
        <v>117</v>
      </c>
      <c r="AT114" s="208" t="s">
        <v>113</v>
      </c>
      <c r="AU114" s="208" t="s">
        <v>81</v>
      </c>
      <c r="AY114" s="18" t="s">
        <v>112</v>
      </c>
      <c r="BE114" s="209">
        <f>IF(N114="základní",J114,0)</f>
        <v>0</v>
      </c>
      <c r="BF114" s="209">
        <f>IF(N114="snížená",J114,0)</f>
        <v>0</v>
      </c>
      <c r="BG114" s="209">
        <f>IF(N114="zákl. přenesená",J114,0)</f>
        <v>0</v>
      </c>
      <c r="BH114" s="209">
        <f>IF(N114="sníž. přenesená",J114,0)</f>
        <v>0</v>
      </c>
      <c r="BI114" s="209">
        <f>IF(N114="nulová",J114,0)</f>
        <v>0</v>
      </c>
      <c r="BJ114" s="18" t="s">
        <v>117</v>
      </c>
      <c r="BK114" s="209">
        <f>ROUND(I114*H114,2)</f>
        <v>0</v>
      </c>
      <c r="BL114" s="18" t="s">
        <v>117</v>
      </c>
      <c r="BM114" s="208" t="s">
        <v>343</v>
      </c>
    </row>
    <row r="115" s="13" customFormat="1">
      <c r="A115" s="13"/>
      <c r="B115" s="233"/>
      <c r="C115" s="234"/>
      <c r="D115" s="235" t="s">
        <v>298</v>
      </c>
      <c r="E115" s="236" t="s">
        <v>19</v>
      </c>
      <c r="F115" s="237" t="s">
        <v>344</v>
      </c>
      <c r="G115" s="234"/>
      <c r="H115" s="238">
        <v>0.216</v>
      </c>
      <c r="I115" s="239"/>
      <c r="J115" s="234"/>
      <c r="K115" s="234"/>
      <c r="L115" s="240"/>
      <c r="M115" s="241"/>
      <c r="N115" s="242"/>
      <c r="O115" s="242"/>
      <c r="P115" s="242"/>
      <c r="Q115" s="242"/>
      <c r="R115" s="242"/>
      <c r="S115" s="242"/>
      <c r="T115" s="24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4" t="s">
        <v>298</v>
      </c>
      <c r="AU115" s="244" t="s">
        <v>81</v>
      </c>
      <c r="AV115" s="13" t="s">
        <v>81</v>
      </c>
      <c r="AW115" s="13" t="s">
        <v>33</v>
      </c>
      <c r="AX115" s="13" t="s">
        <v>79</v>
      </c>
      <c r="AY115" s="244" t="s">
        <v>112</v>
      </c>
    </row>
    <row r="116" s="2" customFormat="1" ht="24.15" customHeight="1">
      <c r="A116" s="39"/>
      <c r="B116" s="40"/>
      <c r="C116" s="197" t="s">
        <v>137</v>
      </c>
      <c r="D116" s="197" t="s">
        <v>113</v>
      </c>
      <c r="E116" s="198" t="s">
        <v>345</v>
      </c>
      <c r="F116" s="199" t="s">
        <v>346</v>
      </c>
      <c r="G116" s="200" t="s">
        <v>303</v>
      </c>
      <c r="H116" s="201">
        <v>2</v>
      </c>
      <c r="I116" s="202"/>
      <c r="J116" s="203">
        <f>ROUND(I116*H116,2)</f>
        <v>0</v>
      </c>
      <c r="K116" s="199" t="s">
        <v>19</v>
      </c>
      <c r="L116" s="45"/>
      <c r="M116" s="204" t="s">
        <v>19</v>
      </c>
      <c r="N116" s="205" t="s">
        <v>44</v>
      </c>
      <c r="O116" s="85"/>
      <c r="P116" s="206">
        <f>O116*H116</f>
        <v>0</v>
      </c>
      <c r="Q116" s="206">
        <v>0</v>
      </c>
      <c r="R116" s="206">
        <f>Q116*H116</f>
        <v>0</v>
      </c>
      <c r="S116" s="206">
        <v>0.33000000000000002</v>
      </c>
      <c r="T116" s="207">
        <f>S116*H116</f>
        <v>0.66000000000000003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08" t="s">
        <v>117</v>
      </c>
      <c r="AT116" s="208" t="s">
        <v>113</v>
      </c>
      <c r="AU116" s="208" t="s">
        <v>81</v>
      </c>
      <c r="AY116" s="18" t="s">
        <v>112</v>
      </c>
      <c r="BE116" s="209">
        <f>IF(N116="základní",J116,0)</f>
        <v>0</v>
      </c>
      <c r="BF116" s="209">
        <f>IF(N116="snížená",J116,0)</f>
        <v>0</v>
      </c>
      <c r="BG116" s="209">
        <f>IF(N116="zákl. přenesená",J116,0)</f>
        <v>0</v>
      </c>
      <c r="BH116" s="209">
        <f>IF(N116="sníž. přenesená",J116,0)</f>
        <v>0</v>
      </c>
      <c r="BI116" s="209">
        <f>IF(N116="nulová",J116,0)</f>
        <v>0</v>
      </c>
      <c r="BJ116" s="18" t="s">
        <v>117</v>
      </c>
      <c r="BK116" s="209">
        <f>ROUND(I116*H116,2)</f>
        <v>0</v>
      </c>
      <c r="BL116" s="18" t="s">
        <v>117</v>
      </c>
      <c r="BM116" s="208" t="s">
        <v>347</v>
      </c>
    </row>
    <row r="117" s="2" customFormat="1" ht="21.75" customHeight="1">
      <c r="A117" s="39"/>
      <c r="B117" s="40"/>
      <c r="C117" s="197" t="s">
        <v>162</v>
      </c>
      <c r="D117" s="197" t="s">
        <v>113</v>
      </c>
      <c r="E117" s="198" t="s">
        <v>341</v>
      </c>
      <c r="F117" s="199" t="s">
        <v>342</v>
      </c>
      <c r="G117" s="200" t="s">
        <v>296</v>
      </c>
      <c r="H117" s="201">
        <v>0.504</v>
      </c>
      <c r="I117" s="202"/>
      <c r="J117" s="203">
        <f>ROUND(I117*H117,2)</f>
        <v>0</v>
      </c>
      <c r="K117" s="199" t="s">
        <v>19</v>
      </c>
      <c r="L117" s="45"/>
      <c r="M117" s="204" t="s">
        <v>19</v>
      </c>
      <c r="N117" s="205" t="s">
        <v>44</v>
      </c>
      <c r="O117" s="85"/>
      <c r="P117" s="206">
        <f>O117*H117</f>
        <v>0</v>
      </c>
      <c r="Q117" s="206">
        <v>0</v>
      </c>
      <c r="R117" s="206">
        <f>Q117*H117</f>
        <v>0</v>
      </c>
      <c r="S117" s="206">
        <v>2.2000000000000002</v>
      </c>
      <c r="T117" s="207">
        <f>S117*H117</f>
        <v>1.1088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08" t="s">
        <v>117</v>
      </c>
      <c r="AT117" s="208" t="s">
        <v>113</v>
      </c>
      <c r="AU117" s="208" t="s">
        <v>81</v>
      </c>
      <c r="AY117" s="18" t="s">
        <v>112</v>
      </c>
      <c r="BE117" s="209">
        <f>IF(N117="základní",J117,0)</f>
        <v>0</v>
      </c>
      <c r="BF117" s="209">
        <f>IF(N117="snížená",J117,0)</f>
        <v>0</v>
      </c>
      <c r="BG117" s="209">
        <f>IF(N117="zákl. přenesená",J117,0)</f>
        <v>0</v>
      </c>
      <c r="BH117" s="209">
        <f>IF(N117="sníž. přenesená",J117,0)</f>
        <v>0</v>
      </c>
      <c r="BI117" s="209">
        <f>IF(N117="nulová",J117,0)</f>
        <v>0</v>
      </c>
      <c r="BJ117" s="18" t="s">
        <v>117</v>
      </c>
      <c r="BK117" s="209">
        <f>ROUND(I117*H117,2)</f>
        <v>0</v>
      </c>
      <c r="BL117" s="18" t="s">
        <v>117</v>
      </c>
      <c r="BM117" s="208" t="s">
        <v>348</v>
      </c>
    </row>
    <row r="118" s="13" customFormat="1">
      <c r="A118" s="13"/>
      <c r="B118" s="233"/>
      <c r="C118" s="234"/>
      <c r="D118" s="235" t="s">
        <v>298</v>
      </c>
      <c r="E118" s="236" t="s">
        <v>19</v>
      </c>
      <c r="F118" s="237" t="s">
        <v>349</v>
      </c>
      <c r="G118" s="234"/>
      <c r="H118" s="238">
        <v>0.504</v>
      </c>
      <c r="I118" s="239"/>
      <c r="J118" s="234"/>
      <c r="K118" s="234"/>
      <c r="L118" s="240"/>
      <c r="M118" s="241"/>
      <c r="N118" s="242"/>
      <c r="O118" s="242"/>
      <c r="P118" s="242"/>
      <c r="Q118" s="242"/>
      <c r="R118" s="242"/>
      <c r="S118" s="242"/>
      <c r="T118" s="24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4" t="s">
        <v>298</v>
      </c>
      <c r="AU118" s="244" t="s">
        <v>81</v>
      </c>
      <c r="AV118" s="13" t="s">
        <v>81</v>
      </c>
      <c r="AW118" s="13" t="s">
        <v>33</v>
      </c>
      <c r="AX118" s="13" t="s">
        <v>79</v>
      </c>
      <c r="AY118" s="244" t="s">
        <v>112</v>
      </c>
    </row>
    <row r="119" s="11" customFormat="1" ht="22.8" customHeight="1">
      <c r="A119" s="11"/>
      <c r="B119" s="183"/>
      <c r="C119" s="184"/>
      <c r="D119" s="185" t="s">
        <v>70</v>
      </c>
      <c r="E119" s="231" t="s">
        <v>350</v>
      </c>
      <c r="F119" s="231" t="s">
        <v>351</v>
      </c>
      <c r="G119" s="184"/>
      <c r="H119" s="184"/>
      <c r="I119" s="187"/>
      <c r="J119" s="232">
        <f>BK119</f>
        <v>0</v>
      </c>
      <c r="K119" s="184"/>
      <c r="L119" s="189"/>
      <c r="M119" s="190"/>
      <c r="N119" s="191"/>
      <c r="O119" s="191"/>
      <c r="P119" s="192">
        <f>SUM(P120:P125)</f>
        <v>0</v>
      </c>
      <c r="Q119" s="191"/>
      <c r="R119" s="192">
        <f>SUM(R120:R125)</f>
        <v>0</v>
      </c>
      <c r="S119" s="191"/>
      <c r="T119" s="193">
        <f>SUM(T120:T125)</f>
        <v>0</v>
      </c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R119" s="194" t="s">
        <v>79</v>
      </c>
      <c r="AT119" s="195" t="s">
        <v>70</v>
      </c>
      <c r="AU119" s="195" t="s">
        <v>79</v>
      </c>
      <c r="AY119" s="194" t="s">
        <v>112</v>
      </c>
      <c r="BK119" s="196">
        <f>SUM(BK120:BK125)</f>
        <v>0</v>
      </c>
    </row>
    <row r="120" s="2" customFormat="1" ht="24.15" customHeight="1">
      <c r="A120" s="39"/>
      <c r="B120" s="40"/>
      <c r="C120" s="197" t="s">
        <v>141</v>
      </c>
      <c r="D120" s="197" t="s">
        <v>113</v>
      </c>
      <c r="E120" s="198" t="s">
        <v>352</v>
      </c>
      <c r="F120" s="199" t="s">
        <v>353</v>
      </c>
      <c r="G120" s="200" t="s">
        <v>274</v>
      </c>
      <c r="H120" s="201">
        <v>2.661</v>
      </c>
      <c r="I120" s="202"/>
      <c r="J120" s="203">
        <f>ROUND(I120*H120,2)</f>
        <v>0</v>
      </c>
      <c r="K120" s="199" t="s">
        <v>19</v>
      </c>
      <c r="L120" s="45"/>
      <c r="M120" s="204" t="s">
        <v>19</v>
      </c>
      <c r="N120" s="205" t="s">
        <v>44</v>
      </c>
      <c r="O120" s="85"/>
      <c r="P120" s="206">
        <f>O120*H120</f>
        <v>0</v>
      </c>
      <c r="Q120" s="206">
        <v>0</v>
      </c>
      <c r="R120" s="206">
        <f>Q120*H120</f>
        <v>0</v>
      </c>
      <c r="S120" s="206">
        <v>0</v>
      </c>
      <c r="T120" s="207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08" t="s">
        <v>117</v>
      </c>
      <c r="AT120" s="208" t="s">
        <v>113</v>
      </c>
      <c r="AU120" s="208" t="s">
        <v>81</v>
      </c>
      <c r="AY120" s="18" t="s">
        <v>112</v>
      </c>
      <c r="BE120" s="209">
        <f>IF(N120="základní",J120,0)</f>
        <v>0</v>
      </c>
      <c r="BF120" s="209">
        <f>IF(N120="snížená",J120,0)</f>
        <v>0</v>
      </c>
      <c r="BG120" s="209">
        <f>IF(N120="zákl. přenesená",J120,0)</f>
        <v>0</v>
      </c>
      <c r="BH120" s="209">
        <f>IF(N120="sníž. přenesená",J120,0)</f>
        <v>0</v>
      </c>
      <c r="BI120" s="209">
        <f>IF(N120="nulová",J120,0)</f>
        <v>0</v>
      </c>
      <c r="BJ120" s="18" t="s">
        <v>117</v>
      </c>
      <c r="BK120" s="209">
        <f>ROUND(I120*H120,2)</f>
        <v>0</v>
      </c>
      <c r="BL120" s="18" t="s">
        <v>117</v>
      </c>
      <c r="BM120" s="208" t="s">
        <v>354</v>
      </c>
    </row>
    <row r="121" s="2" customFormat="1" ht="21.75" customHeight="1">
      <c r="A121" s="39"/>
      <c r="B121" s="40"/>
      <c r="C121" s="197" t="s">
        <v>167</v>
      </c>
      <c r="D121" s="197" t="s">
        <v>113</v>
      </c>
      <c r="E121" s="198" t="s">
        <v>355</v>
      </c>
      <c r="F121" s="199" t="s">
        <v>356</v>
      </c>
      <c r="G121" s="200" t="s">
        <v>274</v>
      </c>
      <c r="H121" s="201">
        <v>2.661</v>
      </c>
      <c r="I121" s="202"/>
      <c r="J121" s="203">
        <f>ROUND(I121*H121,2)</f>
        <v>0</v>
      </c>
      <c r="K121" s="199" t="s">
        <v>19</v>
      </c>
      <c r="L121" s="45"/>
      <c r="M121" s="204" t="s">
        <v>19</v>
      </c>
      <c r="N121" s="205" t="s">
        <v>44</v>
      </c>
      <c r="O121" s="85"/>
      <c r="P121" s="206">
        <f>O121*H121</f>
        <v>0</v>
      </c>
      <c r="Q121" s="206">
        <v>0</v>
      </c>
      <c r="R121" s="206">
        <f>Q121*H121</f>
        <v>0</v>
      </c>
      <c r="S121" s="206">
        <v>0</v>
      </c>
      <c r="T121" s="207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08" t="s">
        <v>117</v>
      </c>
      <c r="AT121" s="208" t="s">
        <v>113</v>
      </c>
      <c r="AU121" s="208" t="s">
        <v>81</v>
      </c>
      <c r="AY121" s="18" t="s">
        <v>112</v>
      </c>
      <c r="BE121" s="209">
        <f>IF(N121="základní",J121,0)</f>
        <v>0</v>
      </c>
      <c r="BF121" s="209">
        <f>IF(N121="snížená",J121,0)</f>
        <v>0</v>
      </c>
      <c r="BG121" s="209">
        <f>IF(N121="zákl. přenesená",J121,0)</f>
        <v>0</v>
      </c>
      <c r="BH121" s="209">
        <f>IF(N121="sníž. přenesená",J121,0)</f>
        <v>0</v>
      </c>
      <c r="BI121" s="209">
        <f>IF(N121="nulová",J121,0)</f>
        <v>0</v>
      </c>
      <c r="BJ121" s="18" t="s">
        <v>117</v>
      </c>
      <c r="BK121" s="209">
        <f>ROUND(I121*H121,2)</f>
        <v>0</v>
      </c>
      <c r="BL121" s="18" t="s">
        <v>117</v>
      </c>
      <c r="BM121" s="208" t="s">
        <v>357</v>
      </c>
    </row>
    <row r="122" s="2" customFormat="1" ht="24.15" customHeight="1">
      <c r="A122" s="39"/>
      <c r="B122" s="40"/>
      <c r="C122" s="197" t="s">
        <v>145</v>
      </c>
      <c r="D122" s="197" t="s">
        <v>113</v>
      </c>
      <c r="E122" s="198" t="s">
        <v>358</v>
      </c>
      <c r="F122" s="199" t="s">
        <v>359</v>
      </c>
      <c r="G122" s="200" t="s">
        <v>274</v>
      </c>
      <c r="H122" s="201">
        <v>14.25</v>
      </c>
      <c r="I122" s="202"/>
      <c r="J122" s="203">
        <f>ROUND(I122*H122,2)</f>
        <v>0</v>
      </c>
      <c r="K122" s="199" t="s">
        <v>19</v>
      </c>
      <c r="L122" s="45"/>
      <c r="M122" s="204" t="s">
        <v>19</v>
      </c>
      <c r="N122" s="205" t="s">
        <v>44</v>
      </c>
      <c r="O122" s="85"/>
      <c r="P122" s="206">
        <f>O122*H122</f>
        <v>0</v>
      </c>
      <c r="Q122" s="206">
        <v>0</v>
      </c>
      <c r="R122" s="206">
        <f>Q122*H122</f>
        <v>0</v>
      </c>
      <c r="S122" s="206">
        <v>0</v>
      </c>
      <c r="T122" s="207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08" t="s">
        <v>117</v>
      </c>
      <c r="AT122" s="208" t="s">
        <v>113</v>
      </c>
      <c r="AU122" s="208" t="s">
        <v>81</v>
      </c>
      <c r="AY122" s="18" t="s">
        <v>112</v>
      </c>
      <c r="BE122" s="209">
        <f>IF(N122="základní",J122,0)</f>
        <v>0</v>
      </c>
      <c r="BF122" s="209">
        <f>IF(N122="snížená",J122,0)</f>
        <v>0</v>
      </c>
      <c r="BG122" s="209">
        <f>IF(N122="zákl. přenesená",J122,0)</f>
        <v>0</v>
      </c>
      <c r="BH122" s="209">
        <f>IF(N122="sníž. přenesená",J122,0)</f>
        <v>0</v>
      </c>
      <c r="BI122" s="209">
        <f>IF(N122="nulová",J122,0)</f>
        <v>0</v>
      </c>
      <c r="BJ122" s="18" t="s">
        <v>117</v>
      </c>
      <c r="BK122" s="209">
        <f>ROUND(I122*H122,2)</f>
        <v>0</v>
      </c>
      <c r="BL122" s="18" t="s">
        <v>117</v>
      </c>
      <c r="BM122" s="208" t="s">
        <v>360</v>
      </c>
    </row>
    <row r="123" s="13" customFormat="1">
      <c r="A123" s="13"/>
      <c r="B123" s="233"/>
      <c r="C123" s="234"/>
      <c r="D123" s="235" t="s">
        <v>298</v>
      </c>
      <c r="E123" s="236" t="s">
        <v>19</v>
      </c>
      <c r="F123" s="237" t="s">
        <v>361</v>
      </c>
      <c r="G123" s="234"/>
      <c r="H123" s="238">
        <v>14.25</v>
      </c>
      <c r="I123" s="239"/>
      <c r="J123" s="234"/>
      <c r="K123" s="234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298</v>
      </c>
      <c r="AU123" s="244" t="s">
        <v>81</v>
      </c>
      <c r="AV123" s="13" t="s">
        <v>81</v>
      </c>
      <c r="AW123" s="13" t="s">
        <v>33</v>
      </c>
      <c r="AX123" s="13" t="s">
        <v>79</v>
      </c>
      <c r="AY123" s="244" t="s">
        <v>112</v>
      </c>
    </row>
    <row r="124" s="2" customFormat="1" ht="24.15" customHeight="1">
      <c r="A124" s="39"/>
      <c r="B124" s="40"/>
      <c r="C124" s="197" t="s">
        <v>173</v>
      </c>
      <c r="D124" s="197" t="s">
        <v>113</v>
      </c>
      <c r="E124" s="198" t="s">
        <v>362</v>
      </c>
      <c r="F124" s="199" t="s">
        <v>363</v>
      </c>
      <c r="G124" s="200" t="s">
        <v>274</v>
      </c>
      <c r="H124" s="201">
        <v>2.585</v>
      </c>
      <c r="I124" s="202"/>
      <c r="J124" s="203">
        <f>ROUND(I124*H124,2)</f>
        <v>0</v>
      </c>
      <c r="K124" s="199" t="s">
        <v>19</v>
      </c>
      <c r="L124" s="45"/>
      <c r="M124" s="204" t="s">
        <v>19</v>
      </c>
      <c r="N124" s="205" t="s">
        <v>44</v>
      </c>
      <c r="O124" s="85"/>
      <c r="P124" s="206">
        <f>O124*H124</f>
        <v>0</v>
      </c>
      <c r="Q124" s="206">
        <v>0</v>
      </c>
      <c r="R124" s="206">
        <f>Q124*H124</f>
        <v>0</v>
      </c>
      <c r="S124" s="206">
        <v>0</v>
      </c>
      <c r="T124" s="207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08" t="s">
        <v>117</v>
      </c>
      <c r="AT124" s="208" t="s">
        <v>113</v>
      </c>
      <c r="AU124" s="208" t="s">
        <v>81</v>
      </c>
      <c r="AY124" s="18" t="s">
        <v>112</v>
      </c>
      <c r="BE124" s="209">
        <f>IF(N124="základní",J124,0)</f>
        <v>0</v>
      </c>
      <c r="BF124" s="209">
        <f>IF(N124="snížená",J124,0)</f>
        <v>0</v>
      </c>
      <c r="BG124" s="209">
        <f>IF(N124="zákl. přenesená",J124,0)</f>
        <v>0</v>
      </c>
      <c r="BH124" s="209">
        <f>IF(N124="sníž. přenesená",J124,0)</f>
        <v>0</v>
      </c>
      <c r="BI124" s="209">
        <f>IF(N124="nulová",J124,0)</f>
        <v>0</v>
      </c>
      <c r="BJ124" s="18" t="s">
        <v>117</v>
      </c>
      <c r="BK124" s="209">
        <f>ROUND(I124*H124,2)</f>
        <v>0</v>
      </c>
      <c r="BL124" s="18" t="s">
        <v>117</v>
      </c>
      <c r="BM124" s="208" t="s">
        <v>364</v>
      </c>
    </row>
    <row r="125" s="13" customFormat="1">
      <c r="A125" s="13"/>
      <c r="B125" s="233"/>
      <c r="C125" s="234"/>
      <c r="D125" s="235" t="s">
        <v>298</v>
      </c>
      <c r="E125" s="236" t="s">
        <v>19</v>
      </c>
      <c r="F125" s="237" t="s">
        <v>365</v>
      </c>
      <c r="G125" s="234"/>
      <c r="H125" s="238">
        <v>2.585</v>
      </c>
      <c r="I125" s="239"/>
      <c r="J125" s="234"/>
      <c r="K125" s="234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298</v>
      </c>
      <c r="AU125" s="244" t="s">
        <v>81</v>
      </c>
      <c r="AV125" s="13" t="s">
        <v>81</v>
      </c>
      <c r="AW125" s="13" t="s">
        <v>33</v>
      </c>
      <c r="AX125" s="13" t="s">
        <v>79</v>
      </c>
      <c r="AY125" s="244" t="s">
        <v>112</v>
      </c>
    </row>
    <row r="126" s="11" customFormat="1" ht="25.92" customHeight="1">
      <c r="A126" s="11"/>
      <c r="B126" s="183"/>
      <c r="C126" s="184"/>
      <c r="D126" s="185" t="s">
        <v>70</v>
      </c>
      <c r="E126" s="186" t="s">
        <v>366</v>
      </c>
      <c r="F126" s="186" t="s">
        <v>367</v>
      </c>
      <c r="G126" s="184"/>
      <c r="H126" s="184"/>
      <c r="I126" s="187"/>
      <c r="J126" s="188">
        <f>BK126</f>
        <v>0</v>
      </c>
      <c r="K126" s="184"/>
      <c r="L126" s="189"/>
      <c r="M126" s="190"/>
      <c r="N126" s="191"/>
      <c r="O126" s="191"/>
      <c r="P126" s="192">
        <f>P127+P130+P132</f>
        <v>0</v>
      </c>
      <c r="Q126" s="191"/>
      <c r="R126" s="192">
        <f>R127+R130+R132</f>
        <v>0.087840000000000001</v>
      </c>
      <c r="S126" s="191"/>
      <c r="T126" s="193">
        <f>T127+T130+T132</f>
        <v>0.075999999999999998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194" t="s">
        <v>81</v>
      </c>
      <c r="AT126" s="195" t="s">
        <v>70</v>
      </c>
      <c r="AU126" s="195" t="s">
        <v>71</v>
      </c>
      <c r="AY126" s="194" t="s">
        <v>112</v>
      </c>
      <c r="BK126" s="196">
        <f>BK127+BK130+BK132</f>
        <v>0</v>
      </c>
    </row>
    <row r="127" s="11" customFormat="1" ht="22.8" customHeight="1">
      <c r="A127" s="11"/>
      <c r="B127" s="183"/>
      <c r="C127" s="184"/>
      <c r="D127" s="185" t="s">
        <v>70</v>
      </c>
      <c r="E127" s="231" t="s">
        <v>368</v>
      </c>
      <c r="F127" s="231" t="s">
        <v>77</v>
      </c>
      <c r="G127" s="184"/>
      <c r="H127" s="184"/>
      <c r="I127" s="187"/>
      <c r="J127" s="232">
        <f>BK127</f>
        <v>0</v>
      </c>
      <c r="K127" s="184"/>
      <c r="L127" s="189"/>
      <c r="M127" s="190"/>
      <c r="N127" s="191"/>
      <c r="O127" s="191"/>
      <c r="P127" s="192">
        <f>SUM(P128:P129)</f>
        <v>0</v>
      </c>
      <c r="Q127" s="191"/>
      <c r="R127" s="192">
        <f>SUM(R128:R129)</f>
        <v>0.025600000000000001</v>
      </c>
      <c r="S127" s="191"/>
      <c r="T127" s="193">
        <f>SUM(T128:T129)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194" t="s">
        <v>81</v>
      </c>
      <c r="AT127" s="195" t="s">
        <v>70</v>
      </c>
      <c r="AU127" s="195" t="s">
        <v>79</v>
      </c>
      <c r="AY127" s="194" t="s">
        <v>112</v>
      </c>
      <c r="BK127" s="196">
        <f>SUM(BK128:BK129)</f>
        <v>0</v>
      </c>
    </row>
    <row r="128" s="2" customFormat="1" ht="16.5" customHeight="1">
      <c r="A128" s="39"/>
      <c r="B128" s="40"/>
      <c r="C128" s="197" t="s">
        <v>148</v>
      </c>
      <c r="D128" s="197" t="s">
        <v>113</v>
      </c>
      <c r="E128" s="198" t="s">
        <v>369</v>
      </c>
      <c r="F128" s="199" t="s">
        <v>370</v>
      </c>
      <c r="G128" s="200" t="s">
        <v>303</v>
      </c>
      <c r="H128" s="201">
        <v>2</v>
      </c>
      <c r="I128" s="202"/>
      <c r="J128" s="203">
        <f>ROUND(I128*H128,2)</f>
        <v>0</v>
      </c>
      <c r="K128" s="199" t="s">
        <v>19</v>
      </c>
      <c r="L128" s="45"/>
      <c r="M128" s="204" t="s">
        <v>19</v>
      </c>
      <c r="N128" s="205" t="s">
        <v>44</v>
      </c>
      <c r="O128" s="85"/>
      <c r="P128" s="206">
        <f>O128*H128</f>
        <v>0</v>
      </c>
      <c r="Q128" s="206">
        <v>0</v>
      </c>
      <c r="R128" s="206">
        <f>Q128*H128</f>
        <v>0</v>
      </c>
      <c r="S128" s="206">
        <v>0</v>
      </c>
      <c r="T128" s="20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08" t="s">
        <v>141</v>
      </c>
      <c r="AT128" s="208" t="s">
        <v>113</v>
      </c>
      <c r="AU128" s="208" t="s">
        <v>81</v>
      </c>
      <c r="AY128" s="18" t="s">
        <v>112</v>
      </c>
      <c r="BE128" s="209">
        <f>IF(N128="základní",J128,0)</f>
        <v>0</v>
      </c>
      <c r="BF128" s="209">
        <f>IF(N128="snížená",J128,0)</f>
        <v>0</v>
      </c>
      <c r="BG128" s="209">
        <f>IF(N128="zákl. přenesená",J128,0)</f>
        <v>0</v>
      </c>
      <c r="BH128" s="209">
        <f>IF(N128="sníž. přenesená",J128,0)</f>
        <v>0</v>
      </c>
      <c r="BI128" s="209">
        <f>IF(N128="nulová",J128,0)</f>
        <v>0</v>
      </c>
      <c r="BJ128" s="18" t="s">
        <v>117</v>
      </c>
      <c r="BK128" s="209">
        <f>ROUND(I128*H128,2)</f>
        <v>0</v>
      </c>
      <c r="BL128" s="18" t="s">
        <v>141</v>
      </c>
      <c r="BM128" s="208" t="s">
        <v>371</v>
      </c>
    </row>
    <row r="129" s="2" customFormat="1" ht="16.5" customHeight="1">
      <c r="A129" s="39"/>
      <c r="B129" s="40"/>
      <c r="C129" s="210" t="s">
        <v>7</v>
      </c>
      <c r="D129" s="210" t="s">
        <v>133</v>
      </c>
      <c r="E129" s="211" t="s">
        <v>372</v>
      </c>
      <c r="F129" s="212" t="s">
        <v>373</v>
      </c>
      <c r="G129" s="213" t="s">
        <v>303</v>
      </c>
      <c r="H129" s="214">
        <v>2</v>
      </c>
      <c r="I129" s="215"/>
      <c r="J129" s="216">
        <f>ROUND(I129*H129,2)</f>
        <v>0</v>
      </c>
      <c r="K129" s="212" t="s">
        <v>19</v>
      </c>
      <c r="L129" s="217"/>
      <c r="M129" s="218" t="s">
        <v>19</v>
      </c>
      <c r="N129" s="219" t="s">
        <v>44</v>
      </c>
      <c r="O129" s="85"/>
      <c r="P129" s="206">
        <f>O129*H129</f>
        <v>0</v>
      </c>
      <c r="Q129" s="206">
        <v>0.012800000000000001</v>
      </c>
      <c r="R129" s="206">
        <f>Q129*H129</f>
        <v>0.025600000000000001</v>
      </c>
      <c r="S129" s="206">
        <v>0</v>
      </c>
      <c r="T129" s="20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08" t="s">
        <v>166</v>
      </c>
      <c r="AT129" s="208" t="s">
        <v>133</v>
      </c>
      <c r="AU129" s="208" t="s">
        <v>81</v>
      </c>
      <c r="AY129" s="18" t="s">
        <v>112</v>
      </c>
      <c r="BE129" s="209">
        <f>IF(N129="základní",J129,0)</f>
        <v>0</v>
      </c>
      <c r="BF129" s="209">
        <f>IF(N129="snížená",J129,0)</f>
        <v>0</v>
      </c>
      <c r="BG129" s="209">
        <f>IF(N129="zákl. přenesená",J129,0)</f>
        <v>0</v>
      </c>
      <c r="BH129" s="209">
        <f>IF(N129="sníž. přenesená",J129,0)</f>
        <v>0</v>
      </c>
      <c r="BI129" s="209">
        <f>IF(N129="nulová",J129,0)</f>
        <v>0</v>
      </c>
      <c r="BJ129" s="18" t="s">
        <v>117</v>
      </c>
      <c r="BK129" s="209">
        <f>ROUND(I129*H129,2)</f>
        <v>0</v>
      </c>
      <c r="BL129" s="18" t="s">
        <v>141</v>
      </c>
      <c r="BM129" s="208" t="s">
        <v>374</v>
      </c>
    </row>
    <row r="130" s="11" customFormat="1" ht="22.8" customHeight="1">
      <c r="A130" s="11"/>
      <c r="B130" s="183"/>
      <c r="C130" s="184"/>
      <c r="D130" s="185" t="s">
        <v>70</v>
      </c>
      <c r="E130" s="231" t="s">
        <v>375</v>
      </c>
      <c r="F130" s="231" t="s">
        <v>376</v>
      </c>
      <c r="G130" s="184"/>
      <c r="H130" s="184"/>
      <c r="I130" s="187"/>
      <c r="J130" s="232">
        <f>BK130</f>
        <v>0</v>
      </c>
      <c r="K130" s="184"/>
      <c r="L130" s="189"/>
      <c r="M130" s="190"/>
      <c r="N130" s="191"/>
      <c r="O130" s="191"/>
      <c r="P130" s="192">
        <f>P131</f>
        <v>0</v>
      </c>
      <c r="Q130" s="191"/>
      <c r="R130" s="192">
        <f>R131</f>
        <v>0</v>
      </c>
      <c r="S130" s="191"/>
      <c r="T130" s="193">
        <f>T131</f>
        <v>0.075999999999999998</v>
      </c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R130" s="194" t="s">
        <v>81</v>
      </c>
      <c r="AT130" s="195" t="s">
        <v>70</v>
      </c>
      <c r="AU130" s="195" t="s">
        <v>79</v>
      </c>
      <c r="AY130" s="194" t="s">
        <v>112</v>
      </c>
      <c r="BK130" s="196">
        <f>BK131</f>
        <v>0</v>
      </c>
    </row>
    <row r="131" s="2" customFormat="1" ht="16.5" customHeight="1">
      <c r="A131" s="39"/>
      <c r="B131" s="40"/>
      <c r="C131" s="197" t="s">
        <v>153</v>
      </c>
      <c r="D131" s="197" t="s">
        <v>113</v>
      </c>
      <c r="E131" s="198" t="s">
        <v>377</v>
      </c>
      <c r="F131" s="199" t="s">
        <v>378</v>
      </c>
      <c r="G131" s="200" t="s">
        <v>136</v>
      </c>
      <c r="H131" s="201">
        <v>4</v>
      </c>
      <c r="I131" s="202"/>
      <c r="J131" s="203">
        <f>ROUND(I131*H131,2)</f>
        <v>0</v>
      </c>
      <c r="K131" s="199" t="s">
        <v>19</v>
      </c>
      <c r="L131" s="45"/>
      <c r="M131" s="204" t="s">
        <v>19</v>
      </c>
      <c r="N131" s="205" t="s">
        <v>44</v>
      </c>
      <c r="O131" s="85"/>
      <c r="P131" s="206">
        <f>O131*H131</f>
        <v>0</v>
      </c>
      <c r="Q131" s="206">
        <v>0</v>
      </c>
      <c r="R131" s="206">
        <f>Q131*H131</f>
        <v>0</v>
      </c>
      <c r="S131" s="206">
        <v>0.019</v>
      </c>
      <c r="T131" s="207">
        <f>S131*H131</f>
        <v>0.075999999999999998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08" t="s">
        <v>141</v>
      </c>
      <c r="AT131" s="208" t="s">
        <v>113</v>
      </c>
      <c r="AU131" s="208" t="s">
        <v>81</v>
      </c>
      <c r="AY131" s="18" t="s">
        <v>112</v>
      </c>
      <c r="BE131" s="209">
        <f>IF(N131="základní",J131,0)</f>
        <v>0</v>
      </c>
      <c r="BF131" s="209">
        <f>IF(N131="snížená",J131,0)</f>
        <v>0</v>
      </c>
      <c r="BG131" s="209">
        <f>IF(N131="zákl. přenesená",J131,0)</f>
        <v>0</v>
      </c>
      <c r="BH131" s="209">
        <f>IF(N131="sníž. přenesená",J131,0)</f>
        <v>0</v>
      </c>
      <c r="BI131" s="209">
        <f>IF(N131="nulová",J131,0)</f>
        <v>0</v>
      </c>
      <c r="BJ131" s="18" t="s">
        <v>117</v>
      </c>
      <c r="BK131" s="209">
        <f>ROUND(I131*H131,2)</f>
        <v>0</v>
      </c>
      <c r="BL131" s="18" t="s">
        <v>141</v>
      </c>
      <c r="BM131" s="208" t="s">
        <v>379</v>
      </c>
    </row>
    <row r="132" s="11" customFormat="1" ht="22.8" customHeight="1">
      <c r="A132" s="11"/>
      <c r="B132" s="183"/>
      <c r="C132" s="184"/>
      <c r="D132" s="185" t="s">
        <v>70</v>
      </c>
      <c r="E132" s="231" t="s">
        <v>380</v>
      </c>
      <c r="F132" s="231" t="s">
        <v>381</v>
      </c>
      <c r="G132" s="184"/>
      <c r="H132" s="184"/>
      <c r="I132" s="187"/>
      <c r="J132" s="232">
        <f>BK132</f>
        <v>0</v>
      </c>
      <c r="K132" s="184"/>
      <c r="L132" s="189"/>
      <c r="M132" s="190"/>
      <c r="N132" s="191"/>
      <c r="O132" s="191"/>
      <c r="P132" s="192">
        <f>P133</f>
        <v>0</v>
      </c>
      <c r="Q132" s="191"/>
      <c r="R132" s="192">
        <f>R133</f>
        <v>0.062239999999999997</v>
      </c>
      <c r="S132" s="191"/>
      <c r="T132" s="193">
        <f>T133</f>
        <v>0</v>
      </c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R132" s="194" t="s">
        <v>81</v>
      </c>
      <c r="AT132" s="195" t="s">
        <v>70</v>
      </c>
      <c r="AU132" s="195" t="s">
        <v>79</v>
      </c>
      <c r="AY132" s="194" t="s">
        <v>112</v>
      </c>
      <c r="BK132" s="196">
        <f>BK133</f>
        <v>0</v>
      </c>
    </row>
    <row r="133" s="2" customFormat="1" ht="24.15" customHeight="1">
      <c r="A133" s="39"/>
      <c r="B133" s="40"/>
      <c r="C133" s="197" t="s">
        <v>183</v>
      </c>
      <c r="D133" s="197" t="s">
        <v>113</v>
      </c>
      <c r="E133" s="198" t="s">
        <v>382</v>
      </c>
      <c r="F133" s="199" t="s">
        <v>383</v>
      </c>
      <c r="G133" s="200" t="s">
        <v>384</v>
      </c>
      <c r="H133" s="201">
        <v>4</v>
      </c>
      <c r="I133" s="202"/>
      <c r="J133" s="203">
        <f>ROUND(I133*H133,2)</f>
        <v>0</v>
      </c>
      <c r="K133" s="199" t="s">
        <v>19</v>
      </c>
      <c r="L133" s="45"/>
      <c r="M133" s="204" t="s">
        <v>19</v>
      </c>
      <c r="N133" s="205" t="s">
        <v>44</v>
      </c>
      <c r="O133" s="85"/>
      <c r="P133" s="206">
        <f>O133*H133</f>
        <v>0</v>
      </c>
      <c r="Q133" s="206">
        <v>0.015559999999999999</v>
      </c>
      <c r="R133" s="206">
        <f>Q133*H133</f>
        <v>0.062239999999999997</v>
      </c>
      <c r="S133" s="206">
        <v>0</v>
      </c>
      <c r="T133" s="20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08" t="s">
        <v>141</v>
      </c>
      <c r="AT133" s="208" t="s">
        <v>113</v>
      </c>
      <c r="AU133" s="208" t="s">
        <v>81</v>
      </c>
      <c r="AY133" s="18" t="s">
        <v>112</v>
      </c>
      <c r="BE133" s="209">
        <f>IF(N133="základní",J133,0)</f>
        <v>0</v>
      </c>
      <c r="BF133" s="209">
        <f>IF(N133="snížená",J133,0)</f>
        <v>0</v>
      </c>
      <c r="BG133" s="209">
        <f>IF(N133="zákl. přenesená",J133,0)</f>
        <v>0</v>
      </c>
      <c r="BH133" s="209">
        <f>IF(N133="sníž. přenesená",J133,0)</f>
        <v>0</v>
      </c>
      <c r="BI133" s="209">
        <f>IF(N133="nulová",J133,0)</f>
        <v>0</v>
      </c>
      <c r="BJ133" s="18" t="s">
        <v>117</v>
      </c>
      <c r="BK133" s="209">
        <f>ROUND(I133*H133,2)</f>
        <v>0</v>
      </c>
      <c r="BL133" s="18" t="s">
        <v>141</v>
      </c>
      <c r="BM133" s="208" t="s">
        <v>385</v>
      </c>
    </row>
    <row r="134" s="11" customFormat="1" ht="25.92" customHeight="1">
      <c r="A134" s="11"/>
      <c r="B134" s="183"/>
      <c r="C134" s="184"/>
      <c r="D134" s="185" t="s">
        <v>70</v>
      </c>
      <c r="E134" s="186" t="s">
        <v>386</v>
      </c>
      <c r="F134" s="186" t="s">
        <v>387</v>
      </c>
      <c r="G134" s="184"/>
      <c r="H134" s="184"/>
      <c r="I134" s="187"/>
      <c r="J134" s="188">
        <f>BK134</f>
        <v>0</v>
      </c>
      <c r="K134" s="184"/>
      <c r="L134" s="189"/>
      <c r="M134" s="190"/>
      <c r="N134" s="191"/>
      <c r="O134" s="191"/>
      <c r="P134" s="192">
        <f>SUM(P135:P136)</f>
        <v>0</v>
      </c>
      <c r="Q134" s="191"/>
      <c r="R134" s="192">
        <f>SUM(R135:R136)</f>
        <v>0</v>
      </c>
      <c r="S134" s="191"/>
      <c r="T134" s="193">
        <f>SUM(T135:T136)</f>
        <v>0</v>
      </c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R134" s="194" t="s">
        <v>117</v>
      </c>
      <c r="AT134" s="195" t="s">
        <v>70</v>
      </c>
      <c r="AU134" s="195" t="s">
        <v>71</v>
      </c>
      <c r="AY134" s="194" t="s">
        <v>112</v>
      </c>
      <c r="BK134" s="196">
        <f>SUM(BK135:BK136)</f>
        <v>0</v>
      </c>
    </row>
    <row r="135" s="2" customFormat="1" ht="16.5" customHeight="1">
      <c r="A135" s="39"/>
      <c r="B135" s="40"/>
      <c r="C135" s="197" t="s">
        <v>156</v>
      </c>
      <c r="D135" s="197" t="s">
        <v>113</v>
      </c>
      <c r="E135" s="198" t="s">
        <v>388</v>
      </c>
      <c r="F135" s="199" t="s">
        <v>389</v>
      </c>
      <c r="G135" s="200" t="s">
        <v>196</v>
      </c>
      <c r="H135" s="201">
        <v>40</v>
      </c>
      <c r="I135" s="202"/>
      <c r="J135" s="203">
        <f>ROUND(I135*H135,2)</f>
        <v>0</v>
      </c>
      <c r="K135" s="199" t="s">
        <v>19</v>
      </c>
      <c r="L135" s="45"/>
      <c r="M135" s="204" t="s">
        <v>19</v>
      </c>
      <c r="N135" s="205" t="s">
        <v>44</v>
      </c>
      <c r="O135" s="85"/>
      <c r="P135" s="206">
        <f>O135*H135</f>
        <v>0</v>
      </c>
      <c r="Q135" s="206">
        <v>0</v>
      </c>
      <c r="R135" s="206">
        <f>Q135*H135</f>
        <v>0</v>
      </c>
      <c r="S135" s="206">
        <v>0</v>
      </c>
      <c r="T135" s="20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08" t="s">
        <v>390</v>
      </c>
      <c r="AT135" s="208" t="s">
        <v>113</v>
      </c>
      <c r="AU135" s="208" t="s">
        <v>79</v>
      </c>
      <c r="AY135" s="18" t="s">
        <v>112</v>
      </c>
      <c r="BE135" s="209">
        <f>IF(N135="základní",J135,0)</f>
        <v>0</v>
      </c>
      <c r="BF135" s="209">
        <f>IF(N135="snížená",J135,0)</f>
        <v>0</v>
      </c>
      <c r="BG135" s="209">
        <f>IF(N135="zákl. přenesená",J135,0)</f>
        <v>0</v>
      </c>
      <c r="BH135" s="209">
        <f>IF(N135="sníž. přenesená",J135,0)</f>
        <v>0</v>
      </c>
      <c r="BI135" s="209">
        <f>IF(N135="nulová",J135,0)</f>
        <v>0</v>
      </c>
      <c r="BJ135" s="18" t="s">
        <v>117</v>
      </c>
      <c r="BK135" s="209">
        <f>ROUND(I135*H135,2)</f>
        <v>0</v>
      </c>
      <c r="BL135" s="18" t="s">
        <v>390</v>
      </c>
      <c r="BM135" s="208" t="s">
        <v>391</v>
      </c>
    </row>
    <row r="136" s="13" customFormat="1">
      <c r="A136" s="13"/>
      <c r="B136" s="233"/>
      <c r="C136" s="234"/>
      <c r="D136" s="235" t="s">
        <v>298</v>
      </c>
      <c r="E136" s="236" t="s">
        <v>19</v>
      </c>
      <c r="F136" s="237" t="s">
        <v>392</v>
      </c>
      <c r="G136" s="234"/>
      <c r="H136" s="238">
        <v>40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298</v>
      </c>
      <c r="AU136" s="244" t="s">
        <v>79</v>
      </c>
      <c r="AV136" s="13" t="s">
        <v>81</v>
      </c>
      <c r="AW136" s="13" t="s">
        <v>33</v>
      </c>
      <c r="AX136" s="13" t="s">
        <v>79</v>
      </c>
      <c r="AY136" s="244" t="s">
        <v>112</v>
      </c>
    </row>
    <row r="137" s="11" customFormat="1" ht="25.92" customHeight="1">
      <c r="A137" s="11"/>
      <c r="B137" s="183"/>
      <c r="C137" s="184"/>
      <c r="D137" s="185" t="s">
        <v>70</v>
      </c>
      <c r="E137" s="186" t="s">
        <v>393</v>
      </c>
      <c r="F137" s="186" t="s">
        <v>394</v>
      </c>
      <c r="G137" s="184"/>
      <c r="H137" s="184"/>
      <c r="I137" s="187"/>
      <c r="J137" s="188">
        <f>BK137</f>
        <v>0</v>
      </c>
      <c r="K137" s="184"/>
      <c r="L137" s="189"/>
      <c r="M137" s="190"/>
      <c r="N137" s="191"/>
      <c r="O137" s="191"/>
      <c r="P137" s="192">
        <f>P138</f>
        <v>0</v>
      </c>
      <c r="Q137" s="191"/>
      <c r="R137" s="192">
        <f>R138</f>
        <v>0</v>
      </c>
      <c r="S137" s="191"/>
      <c r="T137" s="193">
        <f>T138</f>
        <v>0</v>
      </c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R137" s="194" t="s">
        <v>127</v>
      </c>
      <c r="AT137" s="195" t="s">
        <v>70</v>
      </c>
      <c r="AU137" s="195" t="s">
        <v>71</v>
      </c>
      <c r="AY137" s="194" t="s">
        <v>112</v>
      </c>
      <c r="BK137" s="196">
        <f>BK138</f>
        <v>0</v>
      </c>
    </row>
    <row r="138" s="11" customFormat="1" ht="22.8" customHeight="1">
      <c r="A138" s="11"/>
      <c r="B138" s="183"/>
      <c r="C138" s="184"/>
      <c r="D138" s="185" t="s">
        <v>70</v>
      </c>
      <c r="E138" s="231" t="s">
        <v>395</v>
      </c>
      <c r="F138" s="231" t="s">
        <v>396</v>
      </c>
      <c r="G138" s="184"/>
      <c r="H138" s="184"/>
      <c r="I138" s="187"/>
      <c r="J138" s="232">
        <f>BK138</f>
        <v>0</v>
      </c>
      <c r="K138" s="184"/>
      <c r="L138" s="189"/>
      <c r="M138" s="190"/>
      <c r="N138" s="191"/>
      <c r="O138" s="191"/>
      <c r="P138" s="192">
        <f>P139</f>
        <v>0</v>
      </c>
      <c r="Q138" s="191"/>
      <c r="R138" s="192">
        <f>R139</f>
        <v>0</v>
      </c>
      <c r="S138" s="191"/>
      <c r="T138" s="193">
        <f>T139</f>
        <v>0</v>
      </c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R138" s="194" t="s">
        <v>127</v>
      </c>
      <c r="AT138" s="195" t="s">
        <v>70</v>
      </c>
      <c r="AU138" s="195" t="s">
        <v>79</v>
      </c>
      <c r="AY138" s="194" t="s">
        <v>112</v>
      </c>
      <c r="BK138" s="196">
        <f>BK139</f>
        <v>0</v>
      </c>
    </row>
    <row r="139" s="2" customFormat="1" ht="16.5" customHeight="1">
      <c r="A139" s="39"/>
      <c r="B139" s="40"/>
      <c r="C139" s="197" t="s">
        <v>190</v>
      </c>
      <c r="D139" s="197" t="s">
        <v>113</v>
      </c>
      <c r="E139" s="198" t="s">
        <v>397</v>
      </c>
      <c r="F139" s="199" t="s">
        <v>398</v>
      </c>
      <c r="G139" s="200" t="s">
        <v>399</v>
      </c>
      <c r="H139" s="201">
        <v>1</v>
      </c>
      <c r="I139" s="202"/>
      <c r="J139" s="203">
        <f>ROUND(I139*H139,2)</f>
        <v>0</v>
      </c>
      <c r="K139" s="199" t="s">
        <v>19</v>
      </c>
      <c r="L139" s="45"/>
      <c r="M139" s="220" t="s">
        <v>19</v>
      </c>
      <c r="N139" s="221" t="s">
        <v>44</v>
      </c>
      <c r="O139" s="222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08" t="s">
        <v>400</v>
      </c>
      <c r="AT139" s="208" t="s">
        <v>113</v>
      </c>
      <c r="AU139" s="208" t="s">
        <v>81</v>
      </c>
      <c r="AY139" s="18" t="s">
        <v>112</v>
      </c>
      <c r="BE139" s="209">
        <f>IF(N139="základní",J139,0)</f>
        <v>0</v>
      </c>
      <c r="BF139" s="209">
        <f>IF(N139="snížená",J139,0)</f>
        <v>0</v>
      </c>
      <c r="BG139" s="209">
        <f>IF(N139="zákl. přenesená",J139,0)</f>
        <v>0</v>
      </c>
      <c r="BH139" s="209">
        <f>IF(N139="sníž. přenesená",J139,0)</f>
        <v>0</v>
      </c>
      <c r="BI139" s="209">
        <f>IF(N139="nulová",J139,0)</f>
        <v>0</v>
      </c>
      <c r="BJ139" s="18" t="s">
        <v>117</v>
      </c>
      <c r="BK139" s="209">
        <f>ROUND(I139*H139,2)</f>
        <v>0</v>
      </c>
      <c r="BL139" s="18" t="s">
        <v>400</v>
      </c>
      <c r="BM139" s="208" t="s">
        <v>401</v>
      </c>
    </row>
    <row r="140" s="2" customFormat="1" ht="6.96" customHeight="1">
      <c r="A140" s="39"/>
      <c r="B140" s="60"/>
      <c r="C140" s="61"/>
      <c r="D140" s="61"/>
      <c r="E140" s="61"/>
      <c r="F140" s="61"/>
      <c r="G140" s="61"/>
      <c r="H140" s="61"/>
      <c r="I140" s="61"/>
      <c r="J140" s="61"/>
      <c r="K140" s="61"/>
      <c r="L140" s="45"/>
      <c r="M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</sheetData>
  <sheetProtection sheet="1" autoFilter="0" formatColumns="0" formatRows="0" objects="1" scenarios="1" spinCount="100000" saltValue="KLGBbEhQ/xLagKpmEvopmiJBFdSZB1u8P1wYkRtheJnsYSoamDJd7dNlHwtIHXbamUma250Ls6jiKFXPIwzAIQ==" hashValue="6aPh3KCbN0Ygv6CRbCvySwTdQ5YCyD8H1dU8O4zcjoJjVDJrx+07eiXcSzXgiHVFlubbiGr5GCu8KngMQqoVWA==" algorithmName="SHA-512" password="CC35"/>
  <autoFilter ref="C90:K139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56" customWidth="1"/>
    <col min="2" max="2" width="1.667969" style="256" customWidth="1"/>
    <col min="3" max="4" width="5" style="256" customWidth="1"/>
    <col min="5" max="5" width="11.66016" style="256" customWidth="1"/>
    <col min="6" max="6" width="9.160156" style="256" customWidth="1"/>
    <col min="7" max="7" width="5" style="256" customWidth="1"/>
    <col min="8" max="8" width="77.83203" style="256" customWidth="1"/>
    <col min="9" max="10" width="20" style="256" customWidth="1"/>
    <col min="11" max="11" width="1.667969" style="256" customWidth="1"/>
  </cols>
  <sheetData>
    <row r="1" s="1" customFormat="1" ht="37.5" customHeight="1"/>
    <row r="2" s="1" customFormat="1" ht="7.5" customHeight="1">
      <c r="B2" s="257"/>
      <c r="C2" s="258"/>
      <c r="D2" s="258"/>
      <c r="E2" s="258"/>
      <c r="F2" s="258"/>
      <c r="G2" s="258"/>
      <c r="H2" s="258"/>
      <c r="I2" s="258"/>
      <c r="J2" s="258"/>
      <c r="K2" s="259"/>
    </row>
    <row r="3" s="15" customFormat="1" ht="45" customHeight="1">
      <c r="B3" s="260"/>
      <c r="C3" s="261" t="s">
        <v>402</v>
      </c>
      <c r="D3" s="261"/>
      <c r="E3" s="261"/>
      <c r="F3" s="261"/>
      <c r="G3" s="261"/>
      <c r="H3" s="261"/>
      <c r="I3" s="261"/>
      <c r="J3" s="261"/>
      <c r="K3" s="262"/>
    </row>
    <row r="4" s="1" customFormat="1" ht="25.5" customHeight="1">
      <c r="B4" s="263"/>
      <c r="C4" s="264" t="s">
        <v>403</v>
      </c>
      <c r="D4" s="264"/>
      <c r="E4" s="264"/>
      <c r="F4" s="264"/>
      <c r="G4" s="264"/>
      <c r="H4" s="264"/>
      <c r="I4" s="264"/>
      <c r="J4" s="264"/>
      <c r="K4" s="265"/>
    </row>
    <row r="5" s="1" customFormat="1" ht="5.25" customHeight="1">
      <c r="B5" s="263"/>
      <c r="C5" s="266"/>
      <c r="D5" s="266"/>
      <c r="E5" s="266"/>
      <c r="F5" s="266"/>
      <c r="G5" s="266"/>
      <c r="H5" s="266"/>
      <c r="I5" s="266"/>
      <c r="J5" s="266"/>
      <c r="K5" s="265"/>
    </row>
    <row r="6" s="1" customFormat="1" ht="15" customHeight="1">
      <c r="B6" s="263"/>
      <c r="C6" s="267" t="s">
        <v>404</v>
      </c>
      <c r="D6" s="267"/>
      <c r="E6" s="267"/>
      <c r="F6" s="267"/>
      <c r="G6" s="267"/>
      <c r="H6" s="267"/>
      <c r="I6" s="267"/>
      <c r="J6" s="267"/>
      <c r="K6" s="265"/>
    </row>
    <row r="7" s="1" customFormat="1" ht="15" customHeight="1">
      <c r="B7" s="268"/>
      <c r="C7" s="267" t="s">
        <v>405</v>
      </c>
      <c r="D7" s="267"/>
      <c r="E7" s="267"/>
      <c r="F7" s="267"/>
      <c r="G7" s="267"/>
      <c r="H7" s="267"/>
      <c r="I7" s="267"/>
      <c r="J7" s="267"/>
      <c r="K7" s="265"/>
    </row>
    <row r="8" s="1" customFormat="1" ht="12.75" customHeight="1">
      <c r="B8" s="268"/>
      <c r="C8" s="267"/>
      <c r="D8" s="267"/>
      <c r="E8" s="267"/>
      <c r="F8" s="267"/>
      <c r="G8" s="267"/>
      <c r="H8" s="267"/>
      <c r="I8" s="267"/>
      <c r="J8" s="267"/>
      <c r="K8" s="265"/>
    </row>
    <row r="9" s="1" customFormat="1" ht="15" customHeight="1">
      <c r="B9" s="268"/>
      <c r="C9" s="267" t="s">
        <v>406</v>
      </c>
      <c r="D9" s="267"/>
      <c r="E9" s="267"/>
      <c r="F9" s="267"/>
      <c r="G9" s="267"/>
      <c r="H9" s="267"/>
      <c r="I9" s="267"/>
      <c r="J9" s="267"/>
      <c r="K9" s="265"/>
    </row>
    <row r="10" s="1" customFormat="1" ht="15" customHeight="1">
      <c r="B10" s="268"/>
      <c r="C10" s="267"/>
      <c r="D10" s="267" t="s">
        <v>407</v>
      </c>
      <c r="E10" s="267"/>
      <c r="F10" s="267"/>
      <c r="G10" s="267"/>
      <c r="H10" s="267"/>
      <c r="I10" s="267"/>
      <c r="J10" s="267"/>
      <c r="K10" s="265"/>
    </row>
    <row r="11" s="1" customFormat="1" ht="15" customHeight="1">
      <c r="B11" s="268"/>
      <c r="C11" s="269"/>
      <c r="D11" s="267" t="s">
        <v>408</v>
      </c>
      <c r="E11" s="267"/>
      <c r="F11" s="267"/>
      <c r="G11" s="267"/>
      <c r="H11" s="267"/>
      <c r="I11" s="267"/>
      <c r="J11" s="267"/>
      <c r="K11" s="265"/>
    </row>
    <row r="12" s="1" customFormat="1" ht="15" customHeight="1">
      <c r="B12" s="268"/>
      <c r="C12" s="269"/>
      <c r="D12" s="267"/>
      <c r="E12" s="267"/>
      <c r="F12" s="267"/>
      <c r="G12" s="267"/>
      <c r="H12" s="267"/>
      <c r="I12" s="267"/>
      <c r="J12" s="267"/>
      <c r="K12" s="265"/>
    </row>
    <row r="13" s="1" customFormat="1" ht="15" customHeight="1">
      <c r="B13" s="268"/>
      <c r="C13" s="269"/>
      <c r="D13" s="270" t="s">
        <v>409</v>
      </c>
      <c r="E13" s="267"/>
      <c r="F13" s="267"/>
      <c r="G13" s="267"/>
      <c r="H13" s="267"/>
      <c r="I13" s="267"/>
      <c r="J13" s="267"/>
      <c r="K13" s="265"/>
    </row>
    <row r="14" s="1" customFormat="1" ht="12.75" customHeight="1">
      <c r="B14" s="268"/>
      <c r="C14" s="269"/>
      <c r="D14" s="269"/>
      <c r="E14" s="269"/>
      <c r="F14" s="269"/>
      <c r="G14" s="269"/>
      <c r="H14" s="269"/>
      <c r="I14" s="269"/>
      <c r="J14" s="269"/>
      <c r="K14" s="265"/>
    </row>
    <row r="15" s="1" customFormat="1" ht="15" customHeight="1">
      <c r="B15" s="268"/>
      <c r="C15" s="269"/>
      <c r="D15" s="267" t="s">
        <v>410</v>
      </c>
      <c r="E15" s="267"/>
      <c r="F15" s="267"/>
      <c r="G15" s="267"/>
      <c r="H15" s="267"/>
      <c r="I15" s="267"/>
      <c r="J15" s="267"/>
      <c r="K15" s="265"/>
    </row>
    <row r="16" s="1" customFormat="1" ht="15" customHeight="1">
      <c r="B16" s="268"/>
      <c r="C16" s="269"/>
      <c r="D16" s="267" t="s">
        <v>411</v>
      </c>
      <c r="E16" s="267"/>
      <c r="F16" s="267"/>
      <c r="G16" s="267"/>
      <c r="H16" s="267"/>
      <c r="I16" s="267"/>
      <c r="J16" s="267"/>
      <c r="K16" s="265"/>
    </row>
    <row r="17" s="1" customFormat="1" ht="15" customHeight="1">
      <c r="B17" s="268"/>
      <c r="C17" s="269"/>
      <c r="D17" s="267" t="s">
        <v>412</v>
      </c>
      <c r="E17" s="267"/>
      <c r="F17" s="267"/>
      <c r="G17" s="267"/>
      <c r="H17" s="267"/>
      <c r="I17" s="267"/>
      <c r="J17" s="267"/>
      <c r="K17" s="265"/>
    </row>
    <row r="18" s="1" customFormat="1" ht="15" customHeight="1">
      <c r="B18" s="268"/>
      <c r="C18" s="269"/>
      <c r="D18" s="269"/>
      <c r="E18" s="271" t="s">
        <v>78</v>
      </c>
      <c r="F18" s="267" t="s">
        <v>413</v>
      </c>
      <c r="G18" s="267"/>
      <c r="H18" s="267"/>
      <c r="I18" s="267"/>
      <c r="J18" s="267"/>
      <c r="K18" s="265"/>
    </row>
    <row r="19" s="1" customFormat="1" ht="15" customHeight="1">
      <c r="B19" s="268"/>
      <c r="C19" s="269"/>
      <c r="D19" s="269"/>
      <c r="E19" s="271" t="s">
        <v>414</v>
      </c>
      <c r="F19" s="267" t="s">
        <v>415</v>
      </c>
      <c r="G19" s="267"/>
      <c r="H19" s="267"/>
      <c r="I19" s="267"/>
      <c r="J19" s="267"/>
      <c r="K19" s="265"/>
    </row>
    <row r="20" s="1" customFormat="1" ht="15" customHeight="1">
      <c r="B20" s="268"/>
      <c r="C20" s="269"/>
      <c r="D20" s="269"/>
      <c r="E20" s="271" t="s">
        <v>416</v>
      </c>
      <c r="F20" s="267" t="s">
        <v>417</v>
      </c>
      <c r="G20" s="267"/>
      <c r="H20" s="267"/>
      <c r="I20" s="267"/>
      <c r="J20" s="267"/>
      <c r="K20" s="265"/>
    </row>
    <row r="21" s="1" customFormat="1" ht="15" customHeight="1">
      <c r="B21" s="268"/>
      <c r="C21" s="269"/>
      <c r="D21" s="269"/>
      <c r="E21" s="271" t="s">
        <v>418</v>
      </c>
      <c r="F21" s="267" t="s">
        <v>419</v>
      </c>
      <c r="G21" s="267"/>
      <c r="H21" s="267"/>
      <c r="I21" s="267"/>
      <c r="J21" s="267"/>
      <c r="K21" s="265"/>
    </row>
    <row r="22" s="1" customFormat="1" ht="15" customHeight="1">
      <c r="B22" s="268"/>
      <c r="C22" s="269"/>
      <c r="D22" s="269"/>
      <c r="E22" s="271" t="s">
        <v>420</v>
      </c>
      <c r="F22" s="267" t="s">
        <v>261</v>
      </c>
      <c r="G22" s="267"/>
      <c r="H22" s="267"/>
      <c r="I22" s="267"/>
      <c r="J22" s="267"/>
      <c r="K22" s="265"/>
    </row>
    <row r="23" s="1" customFormat="1" ht="15" customHeight="1">
      <c r="B23" s="268"/>
      <c r="C23" s="269"/>
      <c r="D23" s="269"/>
      <c r="E23" s="271" t="s">
        <v>421</v>
      </c>
      <c r="F23" s="267" t="s">
        <v>422</v>
      </c>
      <c r="G23" s="267"/>
      <c r="H23" s="267"/>
      <c r="I23" s="267"/>
      <c r="J23" s="267"/>
      <c r="K23" s="265"/>
    </row>
    <row r="24" s="1" customFormat="1" ht="12.75" customHeight="1">
      <c r="B24" s="268"/>
      <c r="C24" s="269"/>
      <c r="D24" s="269"/>
      <c r="E24" s="269"/>
      <c r="F24" s="269"/>
      <c r="G24" s="269"/>
      <c r="H24" s="269"/>
      <c r="I24" s="269"/>
      <c r="J24" s="269"/>
      <c r="K24" s="265"/>
    </row>
    <row r="25" s="1" customFormat="1" ht="15" customHeight="1">
      <c r="B25" s="268"/>
      <c r="C25" s="267" t="s">
        <v>423</v>
      </c>
      <c r="D25" s="267"/>
      <c r="E25" s="267"/>
      <c r="F25" s="267"/>
      <c r="G25" s="267"/>
      <c r="H25" s="267"/>
      <c r="I25" s="267"/>
      <c r="J25" s="267"/>
      <c r="K25" s="265"/>
    </row>
    <row r="26" s="1" customFormat="1" ht="15" customHeight="1">
      <c r="B26" s="268"/>
      <c r="C26" s="267" t="s">
        <v>424</v>
      </c>
      <c r="D26" s="267"/>
      <c r="E26" s="267"/>
      <c r="F26" s="267"/>
      <c r="G26" s="267"/>
      <c r="H26" s="267"/>
      <c r="I26" s="267"/>
      <c r="J26" s="267"/>
      <c r="K26" s="265"/>
    </row>
    <row r="27" s="1" customFormat="1" ht="15" customHeight="1">
      <c r="B27" s="268"/>
      <c r="C27" s="267"/>
      <c r="D27" s="267" t="s">
        <v>425</v>
      </c>
      <c r="E27" s="267"/>
      <c r="F27" s="267"/>
      <c r="G27" s="267"/>
      <c r="H27" s="267"/>
      <c r="I27" s="267"/>
      <c r="J27" s="267"/>
      <c r="K27" s="265"/>
    </row>
    <row r="28" s="1" customFormat="1" ht="15" customHeight="1">
      <c r="B28" s="268"/>
      <c r="C28" s="269"/>
      <c r="D28" s="267" t="s">
        <v>426</v>
      </c>
      <c r="E28" s="267"/>
      <c r="F28" s="267"/>
      <c r="G28" s="267"/>
      <c r="H28" s="267"/>
      <c r="I28" s="267"/>
      <c r="J28" s="267"/>
      <c r="K28" s="265"/>
    </row>
    <row r="29" s="1" customFormat="1" ht="12.75" customHeight="1">
      <c r="B29" s="268"/>
      <c r="C29" s="269"/>
      <c r="D29" s="269"/>
      <c r="E29" s="269"/>
      <c r="F29" s="269"/>
      <c r="G29" s="269"/>
      <c r="H29" s="269"/>
      <c r="I29" s="269"/>
      <c r="J29" s="269"/>
      <c r="K29" s="265"/>
    </row>
    <row r="30" s="1" customFormat="1" ht="15" customHeight="1">
      <c r="B30" s="268"/>
      <c r="C30" s="269"/>
      <c r="D30" s="267" t="s">
        <v>427</v>
      </c>
      <c r="E30" s="267"/>
      <c r="F30" s="267"/>
      <c r="G30" s="267"/>
      <c r="H30" s="267"/>
      <c r="I30" s="267"/>
      <c r="J30" s="267"/>
      <c r="K30" s="265"/>
    </row>
    <row r="31" s="1" customFormat="1" ht="15" customHeight="1">
      <c r="B31" s="268"/>
      <c r="C31" s="269"/>
      <c r="D31" s="267" t="s">
        <v>428</v>
      </c>
      <c r="E31" s="267"/>
      <c r="F31" s="267"/>
      <c r="G31" s="267"/>
      <c r="H31" s="267"/>
      <c r="I31" s="267"/>
      <c r="J31" s="267"/>
      <c r="K31" s="265"/>
    </row>
    <row r="32" s="1" customFormat="1" ht="12.75" customHeight="1">
      <c r="B32" s="268"/>
      <c r="C32" s="269"/>
      <c r="D32" s="269"/>
      <c r="E32" s="269"/>
      <c r="F32" s="269"/>
      <c r="G32" s="269"/>
      <c r="H32" s="269"/>
      <c r="I32" s="269"/>
      <c r="J32" s="269"/>
      <c r="K32" s="265"/>
    </row>
    <row r="33" s="1" customFormat="1" ht="15" customHeight="1">
      <c r="B33" s="268"/>
      <c r="C33" s="269"/>
      <c r="D33" s="267" t="s">
        <v>429</v>
      </c>
      <c r="E33" s="267"/>
      <c r="F33" s="267"/>
      <c r="G33" s="267"/>
      <c r="H33" s="267"/>
      <c r="I33" s="267"/>
      <c r="J33" s="267"/>
      <c r="K33" s="265"/>
    </row>
    <row r="34" s="1" customFormat="1" ht="15" customHeight="1">
      <c r="B34" s="268"/>
      <c r="C34" s="269"/>
      <c r="D34" s="267" t="s">
        <v>430</v>
      </c>
      <c r="E34" s="267"/>
      <c r="F34" s="267"/>
      <c r="G34" s="267"/>
      <c r="H34" s="267"/>
      <c r="I34" s="267"/>
      <c r="J34" s="267"/>
      <c r="K34" s="265"/>
    </row>
    <row r="35" s="1" customFormat="1" ht="15" customHeight="1">
      <c r="B35" s="268"/>
      <c r="C35" s="269"/>
      <c r="D35" s="267" t="s">
        <v>431</v>
      </c>
      <c r="E35" s="267"/>
      <c r="F35" s="267"/>
      <c r="G35" s="267"/>
      <c r="H35" s="267"/>
      <c r="I35" s="267"/>
      <c r="J35" s="267"/>
      <c r="K35" s="265"/>
    </row>
    <row r="36" s="1" customFormat="1" ht="15" customHeight="1">
      <c r="B36" s="268"/>
      <c r="C36" s="269"/>
      <c r="D36" s="267"/>
      <c r="E36" s="270" t="s">
        <v>99</v>
      </c>
      <c r="F36" s="267"/>
      <c r="G36" s="267" t="s">
        <v>432</v>
      </c>
      <c r="H36" s="267"/>
      <c r="I36" s="267"/>
      <c r="J36" s="267"/>
      <c r="K36" s="265"/>
    </row>
    <row r="37" s="1" customFormat="1" ht="30.75" customHeight="1">
      <c r="B37" s="268"/>
      <c r="C37" s="269"/>
      <c r="D37" s="267"/>
      <c r="E37" s="270" t="s">
        <v>433</v>
      </c>
      <c r="F37" s="267"/>
      <c r="G37" s="267" t="s">
        <v>434</v>
      </c>
      <c r="H37" s="267"/>
      <c r="I37" s="267"/>
      <c r="J37" s="267"/>
      <c r="K37" s="265"/>
    </row>
    <row r="38" s="1" customFormat="1" ht="15" customHeight="1">
      <c r="B38" s="268"/>
      <c r="C38" s="269"/>
      <c r="D38" s="267"/>
      <c r="E38" s="270" t="s">
        <v>52</v>
      </c>
      <c r="F38" s="267"/>
      <c r="G38" s="267" t="s">
        <v>435</v>
      </c>
      <c r="H38" s="267"/>
      <c r="I38" s="267"/>
      <c r="J38" s="267"/>
      <c r="K38" s="265"/>
    </row>
    <row r="39" s="1" customFormat="1" ht="15" customHeight="1">
      <c r="B39" s="268"/>
      <c r="C39" s="269"/>
      <c r="D39" s="267"/>
      <c r="E39" s="270" t="s">
        <v>53</v>
      </c>
      <c r="F39" s="267"/>
      <c r="G39" s="267" t="s">
        <v>436</v>
      </c>
      <c r="H39" s="267"/>
      <c r="I39" s="267"/>
      <c r="J39" s="267"/>
      <c r="K39" s="265"/>
    </row>
    <row r="40" s="1" customFormat="1" ht="15" customHeight="1">
      <c r="B40" s="268"/>
      <c r="C40" s="269"/>
      <c r="D40" s="267"/>
      <c r="E40" s="270" t="s">
        <v>100</v>
      </c>
      <c r="F40" s="267"/>
      <c r="G40" s="267" t="s">
        <v>437</v>
      </c>
      <c r="H40" s="267"/>
      <c r="I40" s="267"/>
      <c r="J40" s="267"/>
      <c r="K40" s="265"/>
    </row>
    <row r="41" s="1" customFormat="1" ht="15" customHeight="1">
      <c r="B41" s="268"/>
      <c r="C41" s="269"/>
      <c r="D41" s="267"/>
      <c r="E41" s="270" t="s">
        <v>101</v>
      </c>
      <c r="F41" s="267"/>
      <c r="G41" s="267" t="s">
        <v>438</v>
      </c>
      <c r="H41" s="267"/>
      <c r="I41" s="267"/>
      <c r="J41" s="267"/>
      <c r="K41" s="265"/>
    </row>
    <row r="42" s="1" customFormat="1" ht="15" customHeight="1">
      <c r="B42" s="268"/>
      <c r="C42" s="269"/>
      <c r="D42" s="267"/>
      <c r="E42" s="270" t="s">
        <v>439</v>
      </c>
      <c r="F42" s="267"/>
      <c r="G42" s="267" t="s">
        <v>440</v>
      </c>
      <c r="H42" s="267"/>
      <c r="I42" s="267"/>
      <c r="J42" s="267"/>
      <c r="K42" s="265"/>
    </row>
    <row r="43" s="1" customFormat="1" ht="15" customHeight="1">
      <c r="B43" s="268"/>
      <c r="C43" s="269"/>
      <c r="D43" s="267"/>
      <c r="E43" s="270"/>
      <c r="F43" s="267"/>
      <c r="G43" s="267" t="s">
        <v>441</v>
      </c>
      <c r="H43" s="267"/>
      <c r="I43" s="267"/>
      <c r="J43" s="267"/>
      <c r="K43" s="265"/>
    </row>
    <row r="44" s="1" customFormat="1" ht="15" customHeight="1">
      <c r="B44" s="268"/>
      <c r="C44" s="269"/>
      <c r="D44" s="267"/>
      <c r="E44" s="270" t="s">
        <v>442</v>
      </c>
      <c r="F44" s="267"/>
      <c r="G44" s="267" t="s">
        <v>443</v>
      </c>
      <c r="H44" s="267"/>
      <c r="I44" s="267"/>
      <c r="J44" s="267"/>
      <c r="K44" s="265"/>
    </row>
    <row r="45" s="1" customFormat="1" ht="15" customHeight="1">
      <c r="B45" s="268"/>
      <c r="C45" s="269"/>
      <c r="D45" s="267"/>
      <c r="E45" s="270" t="s">
        <v>103</v>
      </c>
      <c r="F45" s="267"/>
      <c r="G45" s="267" t="s">
        <v>444</v>
      </c>
      <c r="H45" s="267"/>
      <c r="I45" s="267"/>
      <c r="J45" s="267"/>
      <c r="K45" s="265"/>
    </row>
    <row r="46" s="1" customFormat="1" ht="12.75" customHeight="1">
      <c r="B46" s="268"/>
      <c r="C46" s="269"/>
      <c r="D46" s="267"/>
      <c r="E46" s="267"/>
      <c r="F46" s="267"/>
      <c r="G46" s="267"/>
      <c r="H46" s="267"/>
      <c r="I46" s="267"/>
      <c r="J46" s="267"/>
      <c r="K46" s="265"/>
    </row>
    <row r="47" s="1" customFormat="1" ht="15" customHeight="1">
      <c r="B47" s="268"/>
      <c r="C47" s="269"/>
      <c r="D47" s="267" t="s">
        <v>445</v>
      </c>
      <c r="E47" s="267"/>
      <c r="F47" s="267"/>
      <c r="G47" s="267"/>
      <c r="H47" s="267"/>
      <c r="I47" s="267"/>
      <c r="J47" s="267"/>
      <c r="K47" s="265"/>
    </row>
    <row r="48" s="1" customFormat="1" ht="15" customHeight="1">
      <c r="B48" s="268"/>
      <c r="C48" s="269"/>
      <c r="D48" s="269"/>
      <c r="E48" s="267" t="s">
        <v>446</v>
      </c>
      <c r="F48" s="267"/>
      <c r="G48" s="267"/>
      <c r="H48" s="267"/>
      <c r="I48" s="267"/>
      <c r="J48" s="267"/>
      <c r="K48" s="265"/>
    </row>
    <row r="49" s="1" customFormat="1" ht="15" customHeight="1">
      <c r="B49" s="268"/>
      <c r="C49" s="269"/>
      <c r="D49" s="269"/>
      <c r="E49" s="267" t="s">
        <v>447</v>
      </c>
      <c r="F49" s="267"/>
      <c r="G49" s="267"/>
      <c r="H49" s="267"/>
      <c r="I49" s="267"/>
      <c r="J49" s="267"/>
      <c r="K49" s="265"/>
    </row>
    <row r="50" s="1" customFormat="1" ht="15" customHeight="1">
      <c r="B50" s="268"/>
      <c r="C50" s="269"/>
      <c r="D50" s="269"/>
      <c r="E50" s="267" t="s">
        <v>448</v>
      </c>
      <c r="F50" s="267"/>
      <c r="G50" s="267"/>
      <c r="H50" s="267"/>
      <c r="I50" s="267"/>
      <c r="J50" s="267"/>
      <c r="K50" s="265"/>
    </row>
    <row r="51" s="1" customFormat="1" ht="15" customHeight="1">
      <c r="B51" s="268"/>
      <c r="C51" s="269"/>
      <c r="D51" s="267" t="s">
        <v>449</v>
      </c>
      <c r="E51" s="267"/>
      <c r="F51" s="267"/>
      <c r="G51" s="267"/>
      <c r="H51" s="267"/>
      <c r="I51" s="267"/>
      <c r="J51" s="267"/>
      <c r="K51" s="265"/>
    </row>
    <row r="52" s="1" customFormat="1" ht="25.5" customHeight="1">
      <c r="B52" s="263"/>
      <c r="C52" s="264" t="s">
        <v>450</v>
      </c>
      <c r="D52" s="264"/>
      <c r="E52" s="264"/>
      <c r="F52" s="264"/>
      <c r="G52" s="264"/>
      <c r="H52" s="264"/>
      <c r="I52" s="264"/>
      <c r="J52" s="264"/>
      <c r="K52" s="265"/>
    </row>
    <row r="53" s="1" customFormat="1" ht="5.25" customHeight="1">
      <c r="B53" s="263"/>
      <c r="C53" s="266"/>
      <c r="D53" s="266"/>
      <c r="E53" s="266"/>
      <c r="F53" s="266"/>
      <c r="G53" s="266"/>
      <c r="H53" s="266"/>
      <c r="I53" s="266"/>
      <c r="J53" s="266"/>
      <c r="K53" s="265"/>
    </row>
    <row r="54" s="1" customFormat="1" ht="15" customHeight="1">
      <c r="B54" s="263"/>
      <c r="C54" s="267" t="s">
        <v>451</v>
      </c>
      <c r="D54" s="267"/>
      <c r="E54" s="267"/>
      <c r="F54" s="267"/>
      <c r="G54" s="267"/>
      <c r="H54" s="267"/>
      <c r="I54" s="267"/>
      <c r="J54" s="267"/>
      <c r="K54" s="265"/>
    </row>
    <row r="55" s="1" customFormat="1" ht="15" customHeight="1">
      <c r="B55" s="263"/>
      <c r="C55" s="267" t="s">
        <v>452</v>
      </c>
      <c r="D55" s="267"/>
      <c r="E55" s="267"/>
      <c r="F55" s="267"/>
      <c r="G55" s="267"/>
      <c r="H55" s="267"/>
      <c r="I55" s="267"/>
      <c r="J55" s="267"/>
      <c r="K55" s="265"/>
    </row>
    <row r="56" s="1" customFormat="1" ht="12.75" customHeight="1">
      <c r="B56" s="263"/>
      <c r="C56" s="267"/>
      <c r="D56" s="267"/>
      <c r="E56" s="267"/>
      <c r="F56" s="267"/>
      <c r="G56" s="267"/>
      <c r="H56" s="267"/>
      <c r="I56" s="267"/>
      <c r="J56" s="267"/>
      <c r="K56" s="265"/>
    </row>
    <row r="57" s="1" customFormat="1" ht="15" customHeight="1">
      <c r="B57" s="263"/>
      <c r="C57" s="267" t="s">
        <v>453</v>
      </c>
      <c r="D57" s="267"/>
      <c r="E57" s="267"/>
      <c r="F57" s="267"/>
      <c r="G57" s="267"/>
      <c r="H57" s="267"/>
      <c r="I57" s="267"/>
      <c r="J57" s="267"/>
      <c r="K57" s="265"/>
    </row>
    <row r="58" s="1" customFormat="1" ht="15" customHeight="1">
      <c r="B58" s="263"/>
      <c r="C58" s="269"/>
      <c r="D58" s="267" t="s">
        <v>454</v>
      </c>
      <c r="E58" s="267"/>
      <c r="F58" s="267"/>
      <c r="G58" s="267"/>
      <c r="H58" s="267"/>
      <c r="I58" s="267"/>
      <c r="J58" s="267"/>
      <c r="K58" s="265"/>
    </row>
    <row r="59" s="1" customFormat="1" ht="15" customHeight="1">
      <c r="B59" s="263"/>
      <c r="C59" s="269"/>
      <c r="D59" s="267" t="s">
        <v>455</v>
      </c>
      <c r="E59" s="267"/>
      <c r="F59" s="267"/>
      <c r="G59" s="267"/>
      <c r="H59" s="267"/>
      <c r="I59" s="267"/>
      <c r="J59" s="267"/>
      <c r="K59" s="265"/>
    </row>
    <row r="60" s="1" customFormat="1" ht="15" customHeight="1">
      <c r="B60" s="263"/>
      <c r="C60" s="269"/>
      <c r="D60" s="267" t="s">
        <v>456</v>
      </c>
      <c r="E60" s="267"/>
      <c r="F60" s="267"/>
      <c r="G60" s="267"/>
      <c r="H60" s="267"/>
      <c r="I60" s="267"/>
      <c r="J60" s="267"/>
      <c r="K60" s="265"/>
    </row>
    <row r="61" s="1" customFormat="1" ht="15" customHeight="1">
      <c r="B61" s="263"/>
      <c r="C61" s="269"/>
      <c r="D61" s="267" t="s">
        <v>457</v>
      </c>
      <c r="E61" s="267"/>
      <c r="F61" s="267"/>
      <c r="G61" s="267"/>
      <c r="H61" s="267"/>
      <c r="I61" s="267"/>
      <c r="J61" s="267"/>
      <c r="K61" s="265"/>
    </row>
    <row r="62" s="1" customFormat="1" ht="15" customHeight="1">
      <c r="B62" s="263"/>
      <c r="C62" s="269"/>
      <c r="D62" s="272" t="s">
        <v>458</v>
      </c>
      <c r="E62" s="272"/>
      <c r="F62" s="272"/>
      <c r="G62" s="272"/>
      <c r="H62" s="272"/>
      <c r="I62" s="272"/>
      <c r="J62" s="272"/>
      <c r="K62" s="265"/>
    </row>
    <row r="63" s="1" customFormat="1" ht="15" customHeight="1">
      <c r="B63" s="263"/>
      <c r="C63" s="269"/>
      <c r="D63" s="267" t="s">
        <v>459</v>
      </c>
      <c r="E63" s="267"/>
      <c r="F63" s="267"/>
      <c r="G63" s="267"/>
      <c r="H63" s="267"/>
      <c r="I63" s="267"/>
      <c r="J63" s="267"/>
      <c r="K63" s="265"/>
    </row>
    <row r="64" s="1" customFormat="1" ht="12.75" customHeight="1">
      <c r="B64" s="263"/>
      <c r="C64" s="269"/>
      <c r="D64" s="269"/>
      <c r="E64" s="273"/>
      <c r="F64" s="269"/>
      <c r="G64" s="269"/>
      <c r="H64" s="269"/>
      <c r="I64" s="269"/>
      <c r="J64" s="269"/>
      <c r="K64" s="265"/>
    </row>
    <row r="65" s="1" customFormat="1" ht="15" customHeight="1">
      <c r="B65" s="263"/>
      <c r="C65" s="269"/>
      <c r="D65" s="267" t="s">
        <v>460</v>
      </c>
      <c r="E65" s="267"/>
      <c r="F65" s="267"/>
      <c r="G65" s="267"/>
      <c r="H65" s="267"/>
      <c r="I65" s="267"/>
      <c r="J65" s="267"/>
      <c r="K65" s="265"/>
    </row>
    <row r="66" s="1" customFormat="1" ht="15" customHeight="1">
      <c r="B66" s="263"/>
      <c r="C66" s="269"/>
      <c r="D66" s="272" t="s">
        <v>461</v>
      </c>
      <c r="E66" s="272"/>
      <c r="F66" s="272"/>
      <c r="G66" s="272"/>
      <c r="H66" s="272"/>
      <c r="I66" s="272"/>
      <c r="J66" s="272"/>
      <c r="K66" s="265"/>
    </row>
    <row r="67" s="1" customFormat="1" ht="15" customHeight="1">
      <c r="B67" s="263"/>
      <c r="C67" s="269"/>
      <c r="D67" s="267" t="s">
        <v>462</v>
      </c>
      <c r="E67" s="267"/>
      <c r="F67" s="267"/>
      <c r="G67" s="267"/>
      <c r="H67" s="267"/>
      <c r="I67" s="267"/>
      <c r="J67" s="267"/>
      <c r="K67" s="265"/>
    </row>
    <row r="68" s="1" customFormat="1" ht="15" customHeight="1">
      <c r="B68" s="263"/>
      <c r="C68" s="269"/>
      <c r="D68" s="267" t="s">
        <v>463</v>
      </c>
      <c r="E68" s="267"/>
      <c r="F68" s="267"/>
      <c r="G68" s="267"/>
      <c r="H68" s="267"/>
      <c r="I68" s="267"/>
      <c r="J68" s="267"/>
      <c r="K68" s="265"/>
    </row>
    <row r="69" s="1" customFormat="1" ht="15" customHeight="1">
      <c r="B69" s="263"/>
      <c r="C69" s="269"/>
      <c r="D69" s="267" t="s">
        <v>464</v>
      </c>
      <c r="E69" s="267"/>
      <c r="F69" s="267"/>
      <c r="G69" s="267"/>
      <c r="H69" s="267"/>
      <c r="I69" s="267"/>
      <c r="J69" s="267"/>
      <c r="K69" s="265"/>
    </row>
    <row r="70" s="1" customFormat="1" ht="15" customHeight="1">
      <c r="B70" s="263"/>
      <c r="C70" s="269"/>
      <c r="D70" s="267" t="s">
        <v>465</v>
      </c>
      <c r="E70" s="267"/>
      <c r="F70" s="267"/>
      <c r="G70" s="267"/>
      <c r="H70" s="267"/>
      <c r="I70" s="267"/>
      <c r="J70" s="267"/>
      <c r="K70" s="265"/>
    </row>
    <row r="71" s="1" customFormat="1" ht="12.75" customHeight="1">
      <c r="B71" s="274"/>
      <c r="C71" s="275"/>
      <c r="D71" s="275"/>
      <c r="E71" s="275"/>
      <c r="F71" s="275"/>
      <c r="G71" s="275"/>
      <c r="H71" s="275"/>
      <c r="I71" s="275"/>
      <c r="J71" s="275"/>
      <c r="K71" s="276"/>
    </row>
    <row r="72" s="1" customFormat="1" ht="18.75" customHeight="1">
      <c r="B72" s="277"/>
      <c r="C72" s="277"/>
      <c r="D72" s="277"/>
      <c r="E72" s="277"/>
      <c r="F72" s="277"/>
      <c r="G72" s="277"/>
      <c r="H72" s="277"/>
      <c r="I72" s="277"/>
      <c r="J72" s="277"/>
      <c r="K72" s="278"/>
    </row>
    <row r="73" s="1" customFormat="1" ht="18.75" customHeight="1">
      <c r="B73" s="278"/>
      <c r="C73" s="278"/>
      <c r="D73" s="278"/>
      <c r="E73" s="278"/>
      <c r="F73" s="278"/>
      <c r="G73" s="278"/>
      <c r="H73" s="278"/>
      <c r="I73" s="278"/>
      <c r="J73" s="278"/>
      <c r="K73" s="278"/>
    </row>
    <row r="74" s="1" customFormat="1" ht="7.5" customHeight="1">
      <c r="B74" s="279"/>
      <c r="C74" s="280"/>
      <c r="D74" s="280"/>
      <c r="E74" s="280"/>
      <c r="F74" s="280"/>
      <c r="G74" s="280"/>
      <c r="H74" s="280"/>
      <c r="I74" s="280"/>
      <c r="J74" s="280"/>
      <c r="K74" s="281"/>
    </row>
    <row r="75" s="1" customFormat="1" ht="45" customHeight="1">
      <c r="B75" s="282"/>
      <c r="C75" s="283" t="s">
        <v>466</v>
      </c>
      <c r="D75" s="283"/>
      <c r="E75" s="283"/>
      <c r="F75" s="283"/>
      <c r="G75" s="283"/>
      <c r="H75" s="283"/>
      <c r="I75" s="283"/>
      <c r="J75" s="283"/>
      <c r="K75" s="284"/>
    </row>
    <row r="76" s="1" customFormat="1" ht="17.25" customHeight="1">
      <c r="B76" s="282"/>
      <c r="C76" s="285" t="s">
        <v>467</v>
      </c>
      <c r="D76" s="285"/>
      <c r="E76" s="285"/>
      <c r="F76" s="285" t="s">
        <v>468</v>
      </c>
      <c r="G76" s="286"/>
      <c r="H76" s="285" t="s">
        <v>53</v>
      </c>
      <c r="I76" s="285" t="s">
        <v>56</v>
      </c>
      <c r="J76" s="285" t="s">
        <v>469</v>
      </c>
      <c r="K76" s="284"/>
    </row>
    <row r="77" s="1" customFormat="1" ht="17.25" customHeight="1">
      <c r="B77" s="282"/>
      <c r="C77" s="287" t="s">
        <v>470</v>
      </c>
      <c r="D77" s="287"/>
      <c r="E77" s="287"/>
      <c r="F77" s="288" t="s">
        <v>471</v>
      </c>
      <c r="G77" s="289"/>
      <c r="H77" s="287"/>
      <c r="I77" s="287"/>
      <c r="J77" s="287" t="s">
        <v>472</v>
      </c>
      <c r="K77" s="284"/>
    </row>
    <row r="78" s="1" customFormat="1" ht="5.25" customHeight="1">
      <c r="B78" s="282"/>
      <c r="C78" s="290"/>
      <c r="D78" s="290"/>
      <c r="E78" s="290"/>
      <c r="F78" s="290"/>
      <c r="G78" s="291"/>
      <c r="H78" s="290"/>
      <c r="I78" s="290"/>
      <c r="J78" s="290"/>
      <c r="K78" s="284"/>
    </row>
    <row r="79" s="1" customFormat="1" ht="15" customHeight="1">
      <c r="B79" s="282"/>
      <c r="C79" s="270" t="s">
        <v>52</v>
      </c>
      <c r="D79" s="292"/>
      <c r="E79" s="292"/>
      <c r="F79" s="293" t="s">
        <v>473</v>
      </c>
      <c r="G79" s="294"/>
      <c r="H79" s="270" t="s">
        <v>474</v>
      </c>
      <c r="I79" s="270" t="s">
        <v>475</v>
      </c>
      <c r="J79" s="270">
        <v>20</v>
      </c>
      <c r="K79" s="284"/>
    </row>
    <row r="80" s="1" customFormat="1" ht="15" customHeight="1">
      <c r="B80" s="282"/>
      <c r="C80" s="270" t="s">
        <v>476</v>
      </c>
      <c r="D80" s="270"/>
      <c r="E80" s="270"/>
      <c r="F80" s="293" t="s">
        <v>473</v>
      </c>
      <c r="G80" s="294"/>
      <c r="H80" s="270" t="s">
        <v>477</v>
      </c>
      <c r="I80" s="270" t="s">
        <v>475</v>
      </c>
      <c r="J80" s="270">
        <v>120</v>
      </c>
      <c r="K80" s="284"/>
    </row>
    <row r="81" s="1" customFormat="1" ht="15" customHeight="1">
      <c r="B81" s="295"/>
      <c r="C81" s="270" t="s">
        <v>478</v>
      </c>
      <c r="D81" s="270"/>
      <c r="E81" s="270"/>
      <c r="F81" s="293" t="s">
        <v>479</v>
      </c>
      <c r="G81" s="294"/>
      <c r="H81" s="270" t="s">
        <v>480</v>
      </c>
      <c r="I81" s="270" t="s">
        <v>475</v>
      </c>
      <c r="J81" s="270">
        <v>50</v>
      </c>
      <c r="K81" s="284"/>
    </row>
    <row r="82" s="1" customFormat="1" ht="15" customHeight="1">
      <c r="B82" s="295"/>
      <c r="C82" s="270" t="s">
        <v>481</v>
      </c>
      <c r="D82" s="270"/>
      <c r="E82" s="270"/>
      <c r="F82" s="293" t="s">
        <v>473</v>
      </c>
      <c r="G82" s="294"/>
      <c r="H82" s="270" t="s">
        <v>482</v>
      </c>
      <c r="I82" s="270" t="s">
        <v>483</v>
      </c>
      <c r="J82" s="270"/>
      <c r="K82" s="284"/>
    </row>
    <row r="83" s="1" customFormat="1" ht="15" customHeight="1">
      <c r="B83" s="295"/>
      <c r="C83" s="296" t="s">
        <v>484</v>
      </c>
      <c r="D83" s="296"/>
      <c r="E83" s="296"/>
      <c r="F83" s="297" t="s">
        <v>479</v>
      </c>
      <c r="G83" s="296"/>
      <c r="H83" s="296" t="s">
        <v>485</v>
      </c>
      <c r="I83" s="296" t="s">
        <v>475</v>
      </c>
      <c r="J83" s="296">
        <v>15</v>
      </c>
      <c r="K83" s="284"/>
    </row>
    <row r="84" s="1" customFormat="1" ht="15" customHeight="1">
      <c r="B84" s="295"/>
      <c r="C84" s="296" t="s">
        <v>486</v>
      </c>
      <c r="D84" s="296"/>
      <c r="E84" s="296"/>
      <c r="F84" s="297" t="s">
        <v>479</v>
      </c>
      <c r="G84" s="296"/>
      <c r="H84" s="296" t="s">
        <v>487</v>
      </c>
      <c r="I84" s="296" t="s">
        <v>475</v>
      </c>
      <c r="J84" s="296">
        <v>15</v>
      </c>
      <c r="K84" s="284"/>
    </row>
    <row r="85" s="1" customFormat="1" ht="15" customHeight="1">
      <c r="B85" s="295"/>
      <c r="C85" s="296" t="s">
        <v>488</v>
      </c>
      <c r="D85" s="296"/>
      <c r="E85" s="296"/>
      <c r="F85" s="297" t="s">
        <v>479</v>
      </c>
      <c r="G85" s="296"/>
      <c r="H85" s="296" t="s">
        <v>489</v>
      </c>
      <c r="I85" s="296" t="s">
        <v>475</v>
      </c>
      <c r="J85" s="296">
        <v>20</v>
      </c>
      <c r="K85" s="284"/>
    </row>
    <row r="86" s="1" customFormat="1" ht="15" customHeight="1">
      <c r="B86" s="295"/>
      <c r="C86" s="296" t="s">
        <v>490</v>
      </c>
      <c r="D86" s="296"/>
      <c r="E86" s="296"/>
      <c r="F86" s="297" t="s">
        <v>479</v>
      </c>
      <c r="G86" s="296"/>
      <c r="H86" s="296" t="s">
        <v>491</v>
      </c>
      <c r="I86" s="296" t="s">
        <v>475</v>
      </c>
      <c r="J86" s="296">
        <v>20</v>
      </c>
      <c r="K86" s="284"/>
    </row>
    <row r="87" s="1" customFormat="1" ht="15" customHeight="1">
      <c r="B87" s="295"/>
      <c r="C87" s="270" t="s">
        <v>492</v>
      </c>
      <c r="D87" s="270"/>
      <c r="E87" s="270"/>
      <c r="F87" s="293" t="s">
        <v>479</v>
      </c>
      <c r="G87" s="294"/>
      <c r="H87" s="270" t="s">
        <v>493</v>
      </c>
      <c r="I87" s="270" t="s">
        <v>475</v>
      </c>
      <c r="J87" s="270">
        <v>50</v>
      </c>
      <c r="K87" s="284"/>
    </row>
    <row r="88" s="1" customFormat="1" ht="15" customHeight="1">
      <c r="B88" s="295"/>
      <c r="C88" s="270" t="s">
        <v>494</v>
      </c>
      <c r="D88" s="270"/>
      <c r="E88" s="270"/>
      <c r="F88" s="293" t="s">
        <v>479</v>
      </c>
      <c r="G88" s="294"/>
      <c r="H88" s="270" t="s">
        <v>495</v>
      </c>
      <c r="I88" s="270" t="s">
        <v>475</v>
      </c>
      <c r="J88" s="270">
        <v>20</v>
      </c>
      <c r="K88" s="284"/>
    </row>
    <row r="89" s="1" customFormat="1" ht="15" customHeight="1">
      <c r="B89" s="295"/>
      <c r="C89" s="270" t="s">
        <v>496</v>
      </c>
      <c r="D89" s="270"/>
      <c r="E89" s="270"/>
      <c r="F89" s="293" t="s">
        <v>479</v>
      </c>
      <c r="G89" s="294"/>
      <c r="H89" s="270" t="s">
        <v>497</v>
      </c>
      <c r="I89" s="270" t="s">
        <v>475</v>
      </c>
      <c r="J89" s="270">
        <v>20</v>
      </c>
      <c r="K89" s="284"/>
    </row>
    <row r="90" s="1" customFormat="1" ht="15" customHeight="1">
      <c r="B90" s="295"/>
      <c r="C90" s="270" t="s">
        <v>498</v>
      </c>
      <c r="D90" s="270"/>
      <c r="E90" s="270"/>
      <c r="F90" s="293" t="s">
        <v>479</v>
      </c>
      <c r="G90" s="294"/>
      <c r="H90" s="270" t="s">
        <v>499</v>
      </c>
      <c r="I90" s="270" t="s">
        <v>475</v>
      </c>
      <c r="J90" s="270">
        <v>50</v>
      </c>
      <c r="K90" s="284"/>
    </row>
    <row r="91" s="1" customFormat="1" ht="15" customHeight="1">
      <c r="B91" s="295"/>
      <c r="C91" s="270" t="s">
        <v>500</v>
      </c>
      <c r="D91" s="270"/>
      <c r="E91" s="270"/>
      <c r="F91" s="293" t="s">
        <v>479</v>
      </c>
      <c r="G91" s="294"/>
      <c r="H91" s="270" t="s">
        <v>500</v>
      </c>
      <c r="I91" s="270" t="s">
        <v>475</v>
      </c>
      <c r="J91" s="270">
        <v>50</v>
      </c>
      <c r="K91" s="284"/>
    </row>
    <row r="92" s="1" customFormat="1" ht="15" customHeight="1">
      <c r="B92" s="295"/>
      <c r="C92" s="270" t="s">
        <v>501</v>
      </c>
      <c r="D92" s="270"/>
      <c r="E92" s="270"/>
      <c r="F92" s="293" t="s">
        <v>479</v>
      </c>
      <c r="G92" s="294"/>
      <c r="H92" s="270" t="s">
        <v>502</v>
      </c>
      <c r="I92" s="270" t="s">
        <v>475</v>
      </c>
      <c r="J92" s="270">
        <v>255</v>
      </c>
      <c r="K92" s="284"/>
    </row>
    <row r="93" s="1" customFormat="1" ht="15" customHeight="1">
      <c r="B93" s="295"/>
      <c r="C93" s="270" t="s">
        <v>503</v>
      </c>
      <c r="D93" s="270"/>
      <c r="E93" s="270"/>
      <c r="F93" s="293" t="s">
        <v>473</v>
      </c>
      <c r="G93" s="294"/>
      <c r="H93" s="270" t="s">
        <v>504</v>
      </c>
      <c r="I93" s="270" t="s">
        <v>505</v>
      </c>
      <c r="J93" s="270"/>
      <c r="K93" s="284"/>
    </row>
    <row r="94" s="1" customFormat="1" ht="15" customHeight="1">
      <c r="B94" s="295"/>
      <c r="C94" s="270" t="s">
        <v>506</v>
      </c>
      <c r="D94" s="270"/>
      <c r="E94" s="270"/>
      <c r="F94" s="293" t="s">
        <v>473</v>
      </c>
      <c r="G94" s="294"/>
      <c r="H94" s="270" t="s">
        <v>507</v>
      </c>
      <c r="I94" s="270" t="s">
        <v>508</v>
      </c>
      <c r="J94" s="270"/>
      <c r="K94" s="284"/>
    </row>
    <row r="95" s="1" customFormat="1" ht="15" customHeight="1">
      <c r="B95" s="295"/>
      <c r="C95" s="270" t="s">
        <v>509</v>
      </c>
      <c r="D95" s="270"/>
      <c r="E95" s="270"/>
      <c r="F95" s="293" t="s">
        <v>473</v>
      </c>
      <c r="G95" s="294"/>
      <c r="H95" s="270" t="s">
        <v>509</v>
      </c>
      <c r="I95" s="270" t="s">
        <v>508</v>
      </c>
      <c r="J95" s="270"/>
      <c r="K95" s="284"/>
    </row>
    <row r="96" s="1" customFormat="1" ht="15" customHeight="1">
      <c r="B96" s="295"/>
      <c r="C96" s="270" t="s">
        <v>37</v>
      </c>
      <c r="D96" s="270"/>
      <c r="E96" s="270"/>
      <c r="F96" s="293" t="s">
        <v>473</v>
      </c>
      <c r="G96" s="294"/>
      <c r="H96" s="270" t="s">
        <v>510</v>
      </c>
      <c r="I96" s="270" t="s">
        <v>508</v>
      </c>
      <c r="J96" s="270"/>
      <c r="K96" s="284"/>
    </row>
    <row r="97" s="1" customFormat="1" ht="15" customHeight="1">
      <c r="B97" s="295"/>
      <c r="C97" s="270" t="s">
        <v>47</v>
      </c>
      <c r="D97" s="270"/>
      <c r="E97" s="270"/>
      <c r="F97" s="293" t="s">
        <v>473</v>
      </c>
      <c r="G97" s="294"/>
      <c r="H97" s="270" t="s">
        <v>511</v>
      </c>
      <c r="I97" s="270" t="s">
        <v>508</v>
      </c>
      <c r="J97" s="270"/>
      <c r="K97" s="284"/>
    </row>
    <row r="98" s="1" customFormat="1" ht="15" customHeight="1">
      <c r="B98" s="298"/>
      <c r="C98" s="299"/>
      <c r="D98" s="299"/>
      <c r="E98" s="299"/>
      <c r="F98" s="299"/>
      <c r="G98" s="299"/>
      <c r="H98" s="299"/>
      <c r="I98" s="299"/>
      <c r="J98" s="299"/>
      <c r="K98" s="300"/>
    </row>
    <row r="99" s="1" customFormat="1" ht="18.75" customHeight="1">
      <c r="B99" s="301"/>
      <c r="C99" s="302"/>
      <c r="D99" s="302"/>
      <c r="E99" s="302"/>
      <c r="F99" s="302"/>
      <c r="G99" s="302"/>
      <c r="H99" s="302"/>
      <c r="I99" s="302"/>
      <c r="J99" s="302"/>
      <c r="K99" s="301"/>
    </row>
    <row r="100" s="1" customFormat="1" ht="18.75" customHeight="1">
      <c r="B100" s="278"/>
      <c r="C100" s="278"/>
      <c r="D100" s="278"/>
      <c r="E100" s="278"/>
      <c r="F100" s="278"/>
      <c r="G100" s="278"/>
      <c r="H100" s="278"/>
      <c r="I100" s="278"/>
      <c r="J100" s="278"/>
      <c r="K100" s="278"/>
    </row>
    <row r="101" s="1" customFormat="1" ht="7.5" customHeight="1">
      <c r="B101" s="279"/>
      <c r="C101" s="280"/>
      <c r="D101" s="280"/>
      <c r="E101" s="280"/>
      <c r="F101" s="280"/>
      <c r="G101" s="280"/>
      <c r="H101" s="280"/>
      <c r="I101" s="280"/>
      <c r="J101" s="280"/>
      <c r="K101" s="281"/>
    </row>
    <row r="102" s="1" customFormat="1" ht="45" customHeight="1">
      <c r="B102" s="282"/>
      <c r="C102" s="283" t="s">
        <v>512</v>
      </c>
      <c r="D102" s="283"/>
      <c r="E102" s="283"/>
      <c r="F102" s="283"/>
      <c r="G102" s="283"/>
      <c r="H102" s="283"/>
      <c r="I102" s="283"/>
      <c r="J102" s="283"/>
      <c r="K102" s="284"/>
    </row>
    <row r="103" s="1" customFormat="1" ht="17.25" customHeight="1">
      <c r="B103" s="282"/>
      <c r="C103" s="285" t="s">
        <v>467</v>
      </c>
      <c r="D103" s="285"/>
      <c r="E103" s="285"/>
      <c r="F103" s="285" t="s">
        <v>468</v>
      </c>
      <c r="G103" s="286"/>
      <c r="H103" s="285" t="s">
        <v>53</v>
      </c>
      <c r="I103" s="285" t="s">
        <v>56</v>
      </c>
      <c r="J103" s="285" t="s">
        <v>469</v>
      </c>
      <c r="K103" s="284"/>
    </row>
    <row r="104" s="1" customFormat="1" ht="17.25" customHeight="1">
      <c r="B104" s="282"/>
      <c r="C104" s="287" t="s">
        <v>470</v>
      </c>
      <c r="D104" s="287"/>
      <c r="E104" s="287"/>
      <c r="F104" s="288" t="s">
        <v>471</v>
      </c>
      <c r="G104" s="289"/>
      <c r="H104" s="287"/>
      <c r="I104" s="287"/>
      <c r="J104" s="287" t="s">
        <v>472</v>
      </c>
      <c r="K104" s="284"/>
    </row>
    <row r="105" s="1" customFormat="1" ht="5.25" customHeight="1">
      <c r="B105" s="282"/>
      <c r="C105" s="285"/>
      <c r="D105" s="285"/>
      <c r="E105" s="285"/>
      <c r="F105" s="285"/>
      <c r="G105" s="303"/>
      <c r="H105" s="285"/>
      <c r="I105" s="285"/>
      <c r="J105" s="285"/>
      <c r="K105" s="284"/>
    </row>
    <row r="106" s="1" customFormat="1" ht="15" customHeight="1">
      <c r="B106" s="282"/>
      <c r="C106" s="270" t="s">
        <v>52</v>
      </c>
      <c r="D106" s="292"/>
      <c r="E106" s="292"/>
      <c r="F106" s="293" t="s">
        <v>473</v>
      </c>
      <c r="G106" s="270"/>
      <c r="H106" s="270" t="s">
        <v>513</v>
      </c>
      <c r="I106" s="270" t="s">
        <v>475</v>
      </c>
      <c r="J106" s="270">
        <v>20</v>
      </c>
      <c r="K106" s="284"/>
    </row>
    <row r="107" s="1" customFormat="1" ht="15" customHeight="1">
      <c r="B107" s="282"/>
      <c r="C107" s="270" t="s">
        <v>476</v>
      </c>
      <c r="D107" s="270"/>
      <c r="E107" s="270"/>
      <c r="F107" s="293" t="s">
        <v>473</v>
      </c>
      <c r="G107" s="270"/>
      <c r="H107" s="270" t="s">
        <v>513</v>
      </c>
      <c r="I107" s="270" t="s">
        <v>475</v>
      </c>
      <c r="J107" s="270">
        <v>120</v>
      </c>
      <c r="K107" s="284"/>
    </row>
    <row r="108" s="1" customFormat="1" ht="15" customHeight="1">
      <c r="B108" s="295"/>
      <c r="C108" s="270" t="s">
        <v>478</v>
      </c>
      <c r="D108" s="270"/>
      <c r="E108" s="270"/>
      <c r="F108" s="293" t="s">
        <v>479</v>
      </c>
      <c r="G108" s="270"/>
      <c r="H108" s="270" t="s">
        <v>513</v>
      </c>
      <c r="I108" s="270" t="s">
        <v>475</v>
      </c>
      <c r="J108" s="270">
        <v>50</v>
      </c>
      <c r="K108" s="284"/>
    </row>
    <row r="109" s="1" customFormat="1" ht="15" customHeight="1">
      <c r="B109" s="295"/>
      <c r="C109" s="270" t="s">
        <v>481</v>
      </c>
      <c r="D109" s="270"/>
      <c r="E109" s="270"/>
      <c r="F109" s="293" t="s">
        <v>473</v>
      </c>
      <c r="G109" s="270"/>
      <c r="H109" s="270" t="s">
        <v>513</v>
      </c>
      <c r="I109" s="270" t="s">
        <v>483</v>
      </c>
      <c r="J109" s="270"/>
      <c r="K109" s="284"/>
    </row>
    <row r="110" s="1" customFormat="1" ht="15" customHeight="1">
      <c r="B110" s="295"/>
      <c r="C110" s="270" t="s">
        <v>492</v>
      </c>
      <c r="D110" s="270"/>
      <c r="E110" s="270"/>
      <c r="F110" s="293" t="s">
        <v>479</v>
      </c>
      <c r="G110" s="270"/>
      <c r="H110" s="270" t="s">
        <v>513</v>
      </c>
      <c r="I110" s="270" t="s">
        <v>475</v>
      </c>
      <c r="J110" s="270">
        <v>50</v>
      </c>
      <c r="K110" s="284"/>
    </row>
    <row r="111" s="1" customFormat="1" ht="15" customHeight="1">
      <c r="B111" s="295"/>
      <c r="C111" s="270" t="s">
        <v>500</v>
      </c>
      <c r="D111" s="270"/>
      <c r="E111" s="270"/>
      <c r="F111" s="293" t="s">
        <v>479</v>
      </c>
      <c r="G111" s="270"/>
      <c r="H111" s="270" t="s">
        <v>513</v>
      </c>
      <c r="I111" s="270" t="s">
        <v>475</v>
      </c>
      <c r="J111" s="270">
        <v>50</v>
      </c>
      <c r="K111" s="284"/>
    </row>
    <row r="112" s="1" customFormat="1" ht="15" customHeight="1">
      <c r="B112" s="295"/>
      <c r="C112" s="270" t="s">
        <v>498</v>
      </c>
      <c r="D112" s="270"/>
      <c r="E112" s="270"/>
      <c r="F112" s="293" t="s">
        <v>479</v>
      </c>
      <c r="G112" s="270"/>
      <c r="H112" s="270" t="s">
        <v>513</v>
      </c>
      <c r="I112" s="270" t="s">
        <v>475</v>
      </c>
      <c r="J112" s="270">
        <v>50</v>
      </c>
      <c r="K112" s="284"/>
    </row>
    <row r="113" s="1" customFormat="1" ht="15" customHeight="1">
      <c r="B113" s="295"/>
      <c r="C113" s="270" t="s">
        <v>52</v>
      </c>
      <c r="D113" s="270"/>
      <c r="E113" s="270"/>
      <c r="F113" s="293" t="s">
        <v>473</v>
      </c>
      <c r="G113" s="270"/>
      <c r="H113" s="270" t="s">
        <v>514</v>
      </c>
      <c r="I113" s="270" t="s">
        <v>475</v>
      </c>
      <c r="J113" s="270">
        <v>20</v>
      </c>
      <c r="K113" s="284"/>
    </row>
    <row r="114" s="1" customFormat="1" ht="15" customHeight="1">
      <c r="B114" s="295"/>
      <c r="C114" s="270" t="s">
        <v>515</v>
      </c>
      <c r="D114" s="270"/>
      <c r="E114" s="270"/>
      <c r="F114" s="293" t="s">
        <v>473</v>
      </c>
      <c r="G114" s="270"/>
      <c r="H114" s="270" t="s">
        <v>516</v>
      </c>
      <c r="I114" s="270" t="s">
        <v>475</v>
      </c>
      <c r="J114" s="270">
        <v>120</v>
      </c>
      <c r="K114" s="284"/>
    </row>
    <row r="115" s="1" customFormat="1" ht="15" customHeight="1">
      <c r="B115" s="295"/>
      <c r="C115" s="270" t="s">
        <v>37</v>
      </c>
      <c r="D115" s="270"/>
      <c r="E115" s="270"/>
      <c r="F115" s="293" t="s">
        <v>473</v>
      </c>
      <c r="G115" s="270"/>
      <c r="H115" s="270" t="s">
        <v>517</v>
      </c>
      <c r="I115" s="270" t="s">
        <v>508</v>
      </c>
      <c r="J115" s="270"/>
      <c r="K115" s="284"/>
    </row>
    <row r="116" s="1" customFormat="1" ht="15" customHeight="1">
      <c r="B116" s="295"/>
      <c r="C116" s="270" t="s">
        <v>47</v>
      </c>
      <c r="D116" s="270"/>
      <c r="E116" s="270"/>
      <c r="F116" s="293" t="s">
        <v>473</v>
      </c>
      <c r="G116" s="270"/>
      <c r="H116" s="270" t="s">
        <v>518</v>
      </c>
      <c r="I116" s="270" t="s">
        <v>508</v>
      </c>
      <c r="J116" s="270"/>
      <c r="K116" s="284"/>
    </row>
    <row r="117" s="1" customFormat="1" ht="15" customHeight="1">
      <c r="B117" s="295"/>
      <c r="C117" s="270" t="s">
        <v>56</v>
      </c>
      <c r="D117" s="270"/>
      <c r="E117" s="270"/>
      <c r="F117" s="293" t="s">
        <v>473</v>
      </c>
      <c r="G117" s="270"/>
      <c r="H117" s="270" t="s">
        <v>519</v>
      </c>
      <c r="I117" s="270" t="s">
        <v>520</v>
      </c>
      <c r="J117" s="270"/>
      <c r="K117" s="284"/>
    </row>
    <row r="118" s="1" customFormat="1" ht="15" customHeight="1">
      <c r="B118" s="298"/>
      <c r="C118" s="304"/>
      <c r="D118" s="304"/>
      <c r="E118" s="304"/>
      <c r="F118" s="304"/>
      <c r="G118" s="304"/>
      <c r="H118" s="304"/>
      <c r="I118" s="304"/>
      <c r="J118" s="304"/>
      <c r="K118" s="300"/>
    </row>
    <row r="119" s="1" customFormat="1" ht="18.75" customHeight="1">
      <c r="B119" s="305"/>
      <c r="C119" s="306"/>
      <c r="D119" s="306"/>
      <c r="E119" s="306"/>
      <c r="F119" s="307"/>
      <c r="G119" s="306"/>
      <c r="H119" s="306"/>
      <c r="I119" s="306"/>
      <c r="J119" s="306"/>
      <c r="K119" s="305"/>
    </row>
    <row r="120" s="1" customFormat="1" ht="18.75" customHeight="1">
      <c r="B120" s="278"/>
      <c r="C120" s="278"/>
      <c r="D120" s="278"/>
      <c r="E120" s="278"/>
      <c r="F120" s="278"/>
      <c r="G120" s="278"/>
      <c r="H120" s="278"/>
      <c r="I120" s="278"/>
      <c r="J120" s="278"/>
      <c r="K120" s="278"/>
    </row>
    <row r="121" s="1" customFormat="1" ht="7.5" customHeight="1">
      <c r="B121" s="308"/>
      <c r="C121" s="309"/>
      <c r="D121" s="309"/>
      <c r="E121" s="309"/>
      <c r="F121" s="309"/>
      <c r="G121" s="309"/>
      <c r="H121" s="309"/>
      <c r="I121" s="309"/>
      <c r="J121" s="309"/>
      <c r="K121" s="310"/>
    </row>
    <row r="122" s="1" customFormat="1" ht="45" customHeight="1">
      <c r="B122" s="311"/>
      <c r="C122" s="261" t="s">
        <v>521</v>
      </c>
      <c r="D122" s="261"/>
      <c r="E122" s="261"/>
      <c r="F122" s="261"/>
      <c r="G122" s="261"/>
      <c r="H122" s="261"/>
      <c r="I122" s="261"/>
      <c r="J122" s="261"/>
      <c r="K122" s="312"/>
    </row>
    <row r="123" s="1" customFormat="1" ht="17.25" customHeight="1">
      <c r="B123" s="313"/>
      <c r="C123" s="285" t="s">
        <v>467</v>
      </c>
      <c r="D123" s="285"/>
      <c r="E123" s="285"/>
      <c r="F123" s="285" t="s">
        <v>468</v>
      </c>
      <c r="G123" s="286"/>
      <c r="H123" s="285" t="s">
        <v>53</v>
      </c>
      <c r="I123" s="285" t="s">
        <v>56</v>
      </c>
      <c r="J123" s="285" t="s">
        <v>469</v>
      </c>
      <c r="K123" s="314"/>
    </row>
    <row r="124" s="1" customFormat="1" ht="17.25" customHeight="1">
      <c r="B124" s="313"/>
      <c r="C124" s="287" t="s">
        <v>470</v>
      </c>
      <c r="D124" s="287"/>
      <c r="E124" s="287"/>
      <c r="F124" s="288" t="s">
        <v>471</v>
      </c>
      <c r="G124" s="289"/>
      <c r="H124" s="287"/>
      <c r="I124" s="287"/>
      <c r="J124" s="287" t="s">
        <v>472</v>
      </c>
      <c r="K124" s="314"/>
    </row>
    <row r="125" s="1" customFormat="1" ht="5.25" customHeight="1">
      <c r="B125" s="315"/>
      <c r="C125" s="290"/>
      <c r="D125" s="290"/>
      <c r="E125" s="290"/>
      <c r="F125" s="290"/>
      <c r="G125" s="316"/>
      <c r="H125" s="290"/>
      <c r="I125" s="290"/>
      <c r="J125" s="290"/>
      <c r="K125" s="317"/>
    </row>
    <row r="126" s="1" customFormat="1" ht="15" customHeight="1">
      <c r="B126" s="315"/>
      <c r="C126" s="270" t="s">
        <v>476</v>
      </c>
      <c r="D126" s="292"/>
      <c r="E126" s="292"/>
      <c r="F126" s="293" t="s">
        <v>473</v>
      </c>
      <c r="G126" s="270"/>
      <c r="H126" s="270" t="s">
        <v>513</v>
      </c>
      <c r="I126" s="270" t="s">
        <v>475</v>
      </c>
      <c r="J126" s="270">
        <v>120</v>
      </c>
      <c r="K126" s="318"/>
    </row>
    <row r="127" s="1" customFormat="1" ht="15" customHeight="1">
      <c r="B127" s="315"/>
      <c r="C127" s="270" t="s">
        <v>522</v>
      </c>
      <c r="D127" s="270"/>
      <c r="E127" s="270"/>
      <c r="F127" s="293" t="s">
        <v>473</v>
      </c>
      <c r="G127" s="270"/>
      <c r="H127" s="270" t="s">
        <v>523</v>
      </c>
      <c r="I127" s="270" t="s">
        <v>475</v>
      </c>
      <c r="J127" s="270" t="s">
        <v>524</v>
      </c>
      <c r="K127" s="318"/>
    </row>
    <row r="128" s="1" customFormat="1" ht="15" customHeight="1">
      <c r="B128" s="315"/>
      <c r="C128" s="270" t="s">
        <v>421</v>
      </c>
      <c r="D128" s="270"/>
      <c r="E128" s="270"/>
      <c r="F128" s="293" t="s">
        <v>473</v>
      </c>
      <c r="G128" s="270"/>
      <c r="H128" s="270" t="s">
        <v>525</v>
      </c>
      <c r="I128" s="270" t="s">
        <v>475</v>
      </c>
      <c r="J128" s="270" t="s">
        <v>524</v>
      </c>
      <c r="K128" s="318"/>
    </row>
    <row r="129" s="1" customFormat="1" ht="15" customHeight="1">
      <c r="B129" s="315"/>
      <c r="C129" s="270" t="s">
        <v>484</v>
      </c>
      <c r="D129" s="270"/>
      <c r="E129" s="270"/>
      <c r="F129" s="293" t="s">
        <v>479</v>
      </c>
      <c r="G129" s="270"/>
      <c r="H129" s="270" t="s">
        <v>485</v>
      </c>
      <c r="I129" s="270" t="s">
        <v>475</v>
      </c>
      <c r="J129" s="270">
        <v>15</v>
      </c>
      <c r="K129" s="318"/>
    </row>
    <row r="130" s="1" customFormat="1" ht="15" customHeight="1">
      <c r="B130" s="315"/>
      <c r="C130" s="296" t="s">
        <v>486</v>
      </c>
      <c r="D130" s="296"/>
      <c r="E130" s="296"/>
      <c r="F130" s="297" t="s">
        <v>479</v>
      </c>
      <c r="G130" s="296"/>
      <c r="H130" s="296" t="s">
        <v>487</v>
      </c>
      <c r="I130" s="296" t="s">
        <v>475</v>
      </c>
      <c r="J130" s="296">
        <v>15</v>
      </c>
      <c r="K130" s="318"/>
    </row>
    <row r="131" s="1" customFormat="1" ht="15" customHeight="1">
      <c r="B131" s="315"/>
      <c r="C131" s="296" t="s">
        <v>488</v>
      </c>
      <c r="D131" s="296"/>
      <c r="E131" s="296"/>
      <c r="F131" s="297" t="s">
        <v>479</v>
      </c>
      <c r="G131" s="296"/>
      <c r="H131" s="296" t="s">
        <v>489</v>
      </c>
      <c r="I131" s="296" t="s">
        <v>475</v>
      </c>
      <c r="J131" s="296">
        <v>20</v>
      </c>
      <c r="K131" s="318"/>
    </row>
    <row r="132" s="1" customFormat="1" ht="15" customHeight="1">
      <c r="B132" s="315"/>
      <c r="C132" s="296" t="s">
        <v>490</v>
      </c>
      <c r="D132" s="296"/>
      <c r="E132" s="296"/>
      <c r="F132" s="297" t="s">
        <v>479</v>
      </c>
      <c r="G132" s="296"/>
      <c r="H132" s="296" t="s">
        <v>491</v>
      </c>
      <c r="I132" s="296" t="s">
        <v>475</v>
      </c>
      <c r="J132" s="296">
        <v>20</v>
      </c>
      <c r="K132" s="318"/>
    </row>
    <row r="133" s="1" customFormat="1" ht="15" customHeight="1">
      <c r="B133" s="315"/>
      <c r="C133" s="270" t="s">
        <v>478</v>
      </c>
      <c r="D133" s="270"/>
      <c r="E133" s="270"/>
      <c r="F133" s="293" t="s">
        <v>479</v>
      </c>
      <c r="G133" s="270"/>
      <c r="H133" s="270" t="s">
        <v>513</v>
      </c>
      <c r="I133" s="270" t="s">
        <v>475</v>
      </c>
      <c r="J133" s="270">
        <v>50</v>
      </c>
      <c r="K133" s="318"/>
    </row>
    <row r="134" s="1" customFormat="1" ht="15" customHeight="1">
      <c r="B134" s="315"/>
      <c r="C134" s="270" t="s">
        <v>492</v>
      </c>
      <c r="D134" s="270"/>
      <c r="E134" s="270"/>
      <c r="F134" s="293" t="s">
        <v>479</v>
      </c>
      <c r="G134" s="270"/>
      <c r="H134" s="270" t="s">
        <v>513</v>
      </c>
      <c r="I134" s="270" t="s">
        <v>475</v>
      </c>
      <c r="J134" s="270">
        <v>50</v>
      </c>
      <c r="K134" s="318"/>
    </row>
    <row r="135" s="1" customFormat="1" ht="15" customHeight="1">
      <c r="B135" s="315"/>
      <c r="C135" s="270" t="s">
        <v>498</v>
      </c>
      <c r="D135" s="270"/>
      <c r="E135" s="270"/>
      <c r="F135" s="293" t="s">
        <v>479</v>
      </c>
      <c r="G135" s="270"/>
      <c r="H135" s="270" t="s">
        <v>513</v>
      </c>
      <c r="I135" s="270" t="s">
        <v>475</v>
      </c>
      <c r="J135" s="270">
        <v>50</v>
      </c>
      <c r="K135" s="318"/>
    </row>
    <row r="136" s="1" customFormat="1" ht="15" customHeight="1">
      <c r="B136" s="315"/>
      <c r="C136" s="270" t="s">
        <v>500</v>
      </c>
      <c r="D136" s="270"/>
      <c r="E136" s="270"/>
      <c r="F136" s="293" t="s">
        <v>479</v>
      </c>
      <c r="G136" s="270"/>
      <c r="H136" s="270" t="s">
        <v>513</v>
      </c>
      <c r="I136" s="270" t="s">
        <v>475</v>
      </c>
      <c r="J136" s="270">
        <v>50</v>
      </c>
      <c r="K136" s="318"/>
    </row>
    <row r="137" s="1" customFormat="1" ht="15" customHeight="1">
      <c r="B137" s="315"/>
      <c r="C137" s="270" t="s">
        <v>501</v>
      </c>
      <c r="D137" s="270"/>
      <c r="E137" s="270"/>
      <c r="F137" s="293" t="s">
        <v>479</v>
      </c>
      <c r="G137" s="270"/>
      <c r="H137" s="270" t="s">
        <v>526</v>
      </c>
      <c r="I137" s="270" t="s">
        <v>475</v>
      </c>
      <c r="J137" s="270">
        <v>255</v>
      </c>
      <c r="K137" s="318"/>
    </row>
    <row r="138" s="1" customFormat="1" ht="15" customHeight="1">
      <c r="B138" s="315"/>
      <c r="C138" s="270" t="s">
        <v>503</v>
      </c>
      <c r="D138" s="270"/>
      <c r="E138" s="270"/>
      <c r="F138" s="293" t="s">
        <v>473</v>
      </c>
      <c r="G138" s="270"/>
      <c r="H138" s="270" t="s">
        <v>527</v>
      </c>
      <c r="I138" s="270" t="s">
        <v>505</v>
      </c>
      <c r="J138" s="270"/>
      <c r="K138" s="318"/>
    </row>
    <row r="139" s="1" customFormat="1" ht="15" customHeight="1">
      <c r="B139" s="315"/>
      <c r="C139" s="270" t="s">
        <v>506</v>
      </c>
      <c r="D139" s="270"/>
      <c r="E139" s="270"/>
      <c r="F139" s="293" t="s">
        <v>473</v>
      </c>
      <c r="G139" s="270"/>
      <c r="H139" s="270" t="s">
        <v>528</v>
      </c>
      <c r="I139" s="270" t="s">
        <v>508</v>
      </c>
      <c r="J139" s="270"/>
      <c r="K139" s="318"/>
    </row>
    <row r="140" s="1" customFormat="1" ht="15" customHeight="1">
      <c r="B140" s="315"/>
      <c r="C140" s="270" t="s">
        <v>509</v>
      </c>
      <c r="D140" s="270"/>
      <c r="E140" s="270"/>
      <c r="F140" s="293" t="s">
        <v>473</v>
      </c>
      <c r="G140" s="270"/>
      <c r="H140" s="270" t="s">
        <v>509</v>
      </c>
      <c r="I140" s="270" t="s">
        <v>508</v>
      </c>
      <c r="J140" s="270"/>
      <c r="K140" s="318"/>
    </row>
    <row r="141" s="1" customFormat="1" ht="15" customHeight="1">
      <c r="B141" s="315"/>
      <c r="C141" s="270" t="s">
        <v>37</v>
      </c>
      <c r="D141" s="270"/>
      <c r="E141" s="270"/>
      <c r="F141" s="293" t="s">
        <v>473</v>
      </c>
      <c r="G141" s="270"/>
      <c r="H141" s="270" t="s">
        <v>529</v>
      </c>
      <c r="I141" s="270" t="s">
        <v>508</v>
      </c>
      <c r="J141" s="270"/>
      <c r="K141" s="318"/>
    </row>
    <row r="142" s="1" customFormat="1" ht="15" customHeight="1">
      <c r="B142" s="315"/>
      <c r="C142" s="270" t="s">
        <v>530</v>
      </c>
      <c r="D142" s="270"/>
      <c r="E142" s="270"/>
      <c r="F142" s="293" t="s">
        <v>473</v>
      </c>
      <c r="G142" s="270"/>
      <c r="H142" s="270" t="s">
        <v>531</v>
      </c>
      <c r="I142" s="270" t="s">
        <v>508</v>
      </c>
      <c r="J142" s="270"/>
      <c r="K142" s="318"/>
    </row>
    <row r="143" s="1" customFormat="1" ht="15" customHeight="1">
      <c r="B143" s="319"/>
      <c r="C143" s="320"/>
      <c r="D143" s="320"/>
      <c r="E143" s="320"/>
      <c r="F143" s="320"/>
      <c r="G143" s="320"/>
      <c r="H143" s="320"/>
      <c r="I143" s="320"/>
      <c r="J143" s="320"/>
      <c r="K143" s="321"/>
    </row>
    <row r="144" s="1" customFormat="1" ht="18.75" customHeight="1">
      <c r="B144" s="306"/>
      <c r="C144" s="306"/>
      <c r="D144" s="306"/>
      <c r="E144" s="306"/>
      <c r="F144" s="307"/>
      <c r="G144" s="306"/>
      <c r="H144" s="306"/>
      <c r="I144" s="306"/>
      <c r="J144" s="306"/>
      <c r="K144" s="306"/>
    </row>
    <row r="145" s="1" customFormat="1" ht="18.75" customHeight="1">
      <c r="B145" s="278"/>
      <c r="C145" s="278"/>
      <c r="D145" s="278"/>
      <c r="E145" s="278"/>
      <c r="F145" s="278"/>
      <c r="G145" s="278"/>
      <c r="H145" s="278"/>
      <c r="I145" s="278"/>
      <c r="J145" s="278"/>
      <c r="K145" s="278"/>
    </row>
    <row r="146" s="1" customFormat="1" ht="7.5" customHeight="1">
      <c r="B146" s="279"/>
      <c r="C146" s="280"/>
      <c r="D146" s="280"/>
      <c r="E146" s="280"/>
      <c r="F146" s="280"/>
      <c r="G146" s="280"/>
      <c r="H146" s="280"/>
      <c r="I146" s="280"/>
      <c r="J146" s="280"/>
      <c r="K146" s="281"/>
    </row>
    <row r="147" s="1" customFormat="1" ht="45" customHeight="1">
      <c r="B147" s="282"/>
      <c r="C147" s="283" t="s">
        <v>532</v>
      </c>
      <c r="D147" s="283"/>
      <c r="E147" s="283"/>
      <c r="F147" s="283"/>
      <c r="G147" s="283"/>
      <c r="H147" s="283"/>
      <c r="I147" s="283"/>
      <c r="J147" s="283"/>
      <c r="K147" s="284"/>
    </row>
    <row r="148" s="1" customFormat="1" ht="17.25" customHeight="1">
      <c r="B148" s="282"/>
      <c r="C148" s="285" t="s">
        <v>467</v>
      </c>
      <c r="D148" s="285"/>
      <c r="E148" s="285"/>
      <c r="F148" s="285" t="s">
        <v>468</v>
      </c>
      <c r="G148" s="286"/>
      <c r="H148" s="285" t="s">
        <v>53</v>
      </c>
      <c r="I148" s="285" t="s">
        <v>56</v>
      </c>
      <c r="J148" s="285" t="s">
        <v>469</v>
      </c>
      <c r="K148" s="284"/>
    </row>
    <row r="149" s="1" customFormat="1" ht="17.25" customHeight="1">
      <c r="B149" s="282"/>
      <c r="C149" s="287" t="s">
        <v>470</v>
      </c>
      <c r="D149" s="287"/>
      <c r="E149" s="287"/>
      <c r="F149" s="288" t="s">
        <v>471</v>
      </c>
      <c r="G149" s="289"/>
      <c r="H149" s="287"/>
      <c r="I149" s="287"/>
      <c r="J149" s="287" t="s">
        <v>472</v>
      </c>
      <c r="K149" s="284"/>
    </row>
    <row r="150" s="1" customFormat="1" ht="5.25" customHeight="1">
      <c r="B150" s="295"/>
      <c r="C150" s="290"/>
      <c r="D150" s="290"/>
      <c r="E150" s="290"/>
      <c r="F150" s="290"/>
      <c r="G150" s="291"/>
      <c r="H150" s="290"/>
      <c r="I150" s="290"/>
      <c r="J150" s="290"/>
      <c r="K150" s="318"/>
    </row>
    <row r="151" s="1" customFormat="1" ht="15" customHeight="1">
      <c r="B151" s="295"/>
      <c r="C151" s="322" t="s">
        <v>476</v>
      </c>
      <c r="D151" s="270"/>
      <c r="E151" s="270"/>
      <c r="F151" s="323" t="s">
        <v>473</v>
      </c>
      <c r="G151" s="270"/>
      <c r="H151" s="322" t="s">
        <v>513</v>
      </c>
      <c r="I151" s="322" t="s">
        <v>475</v>
      </c>
      <c r="J151" s="322">
        <v>120</v>
      </c>
      <c r="K151" s="318"/>
    </row>
    <row r="152" s="1" customFormat="1" ht="15" customHeight="1">
      <c r="B152" s="295"/>
      <c r="C152" s="322" t="s">
        <v>522</v>
      </c>
      <c r="D152" s="270"/>
      <c r="E152" s="270"/>
      <c r="F152" s="323" t="s">
        <v>473</v>
      </c>
      <c r="G152" s="270"/>
      <c r="H152" s="322" t="s">
        <v>533</v>
      </c>
      <c r="I152" s="322" t="s">
        <v>475</v>
      </c>
      <c r="J152" s="322" t="s">
        <v>524</v>
      </c>
      <c r="K152" s="318"/>
    </row>
    <row r="153" s="1" customFormat="1" ht="15" customHeight="1">
      <c r="B153" s="295"/>
      <c r="C153" s="322" t="s">
        <v>421</v>
      </c>
      <c r="D153" s="270"/>
      <c r="E153" s="270"/>
      <c r="F153" s="323" t="s">
        <v>473</v>
      </c>
      <c r="G153" s="270"/>
      <c r="H153" s="322" t="s">
        <v>534</v>
      </c>
      <c r="I153" s="322" t="s">
        <v>475</v>
      </c>
      <c r="J153" s="322" t="s">
        <v>524</v>
      </c>
      <c r="K153" s="318"/>
    </row>
    <row r="154" s="1" customFormat="1" ht="15" customHeight="1">
      <c r="B154" s="295"/>
      <c r="C154" s="322" t="s">
        <v>478</v>
      </c>
      <c r="D154" s="270"/>
      <c r="E154" s="270"/>
      <c r="F154" s="323" t="s">
        <v>479</v>
      </c>
      <c r="G154" s="270"/>
      <c r="H154" s="322" t="s">
        <v>513</v>
      </c>
      <c r="I154" s="322" t="s">
        <v>475</v>
      </c>
      <c r="J154" s="322">
        <v>50</v>
      </c>
      <c r="K154" s="318"/>
    </row>
    <row r="155" s="1" customFormat="1" ht="15" customHeight="1">
      <c r="B155" s="295"/>
      <c r="C155" s="322" t="s">
        <v>481</v>
      </c>
      <c r="D155" s="270"/>
      <c r="E155" s="270"/>
      <c r="F155" s="323" t="s">
        <v>473</v>
      </c>
      <c r="G155" s="270"/>
      <c r="H155" s="322" t="s">
        <v>513</v>
      </c>
      <c r="I155" s="322" t="s">
        <v>483</v>
      </c>
      <c r="J155" s="322"/>
      <c r="K155" s="318"/>
    </row>
    <row r="156" s="1" customFormat="1" ht="15" customHeight="1">
      <c r="B156" s="295"/>
      <c r="C156" s="322" t="s">
        <v>492</v>
      </c>
      <c r="D156" s="270"/>
      <c r="E156" s="270"/>
      <c r="F156" s="323" t="s">
        <v>479</v>
      </c>
      <c r="G156" s="270"/>
      <c r="H156" s="322" t="s">
        <v>513</v>
      </c>
      <c r="I156" s="322" t="s">
        <v>475</v>
      </c>
      <c r="J156" s="322">
        <v>50</v>
      </c>
      <c r="K156" s="318"/>
    </row>
    <row r="157" s="1" customFormat="1" ht="15" customHeight="1">
      <c r="B157" s="295"/>
      <c r="C157" s="322" t="s">
        <v>500</v>
      </c>
      <c r="D157" s="270"/>
      <c r="E157" s="270"/>
      <c r="F157" s="323" t="s">
        <v>479</v>
      </c>
      <c r="G157" s="270"/>
      <c r="H157" s="322" t="s">
        <v>513</v>
      </c>
      <c r="I157" s="322" t="s">
        <v>475</v>
      </c>
      <c r="J157" s="322">
        <v>50</v>
      </c>
      <c r="K157" s="318"/>
    </row>
    <row r="158" s="1" customFormat="1" ht="15" customHeight="1">
      <c r="B158" s="295"/>
      <c r="C158" s="322" t="s">
        <v>498</v>
      </c>
      <c r="D158" s="270"/>
      <c r="E158" s="270"/>
      <c r="F158" s="323" t="s">
        <v>479</v>
      </c>
      <c r="G158" s="270"/>
      <c r="H158" s="322" t="s">
        <v>513</v>
      </c>
      <c r="I158" s="322" t="s">
        <v>475</v>
      </c>
      <c r="J158" s="322">
        <v>50</v>
      </c>
      <c r="K158" s="318"/>
    </row>
    <row r="159" s="1" customFormat="1" ht="15" customHeight="1">
      <c r="B159" s="295"/>
      <c r="C159" s="322" t="s">
        <v>92</v>
      </c>
      <c r="D159" s="270"/>
      <c r="E159" s="270"/>
      <c r="F159" s="323" t="s">
        <v>473</v>
      </c>
      <c r="G159" s="270"/>
      <c r="H159" s="322" t="s">
        <v>535</v>
      </c>
      <c r="I159" s="322" t="s">
        <v>475</v>
      </c>
      <c r="J159" s="322" t="s">
        <v>536</v>
      </c>
      <c r="K159" s="318"/>
    </row>
    <row r="160" s="1" customFormat="1" ht="15" customHeight="1">
      <c r="B160" s="295"/>
      <c r="C160" s="322" t="s">
        <v>537</v>
      </c>
      <c r="D160" s="270"/>
      <c r="E160" s="270"/>
      <c r="F160" s="323" t="s">
        <v>473</v>
      </c>
      <c r="G160" s="270"/>
      <c r="H160" s="322" t="s">
        <v>538</v>
      </c>
      <c r="I160" s="322" t="s">
        <v>508</v>
      </c>
      <c r="J160" s="322"/>
      <c r="K160" s="318"/>
    </row>
    <row r="161" s="1" customFormat="1" ht="15" customHeight="1">
      <c r="B161" s="324"/>
      <c r="C161" s="304"/>
      <c r="D161" s="304"/>
      <c r="E161" s="304"/>
      <c r="F161" s="304"/>
      <c r="G161" s="304"/>
      <c r="H161" s="304"/>
      <c r="I161" s="304"/>
      <c r="J161" s="304"/>
      <c r="K161" s="325"/>
    </row>
    <row r="162" s="1" customFormat="1" ht="18.75" customHeight="1">
      <c r="B162" s="306"/>
      <c r="C162" s="316"/>
      <c r="D162" s="316"/>
      <c r="E162" s="316"/>
      <c r="F162" s="326"/>
      <c r="G162" s="316"/>
      <c r="H162" s="316"/>
      <c r="I162" s="316"/>
      <c r="J162" s="316"/>
      <c r="K162" s="306"/>
    </row>
    <row r="163" s="1" customFormat="1" ht="18.75" customHeight="1">
      <c r="B163" s="278"/>
      <c r="C163" s="278"/>
      <c r="D163" s="278"/>
      <c r="E163" s="278"/>
      <c r="F163" s="278"/>
      <c r="G163" s="278"/>
      <c r="H163" s="278"/>
      <c r="I163" s="278"/>
      <c r="J163" s="278"/>
      <c r="K163" s="278"/>
    </row>
    <row r="164" s="1" customFormat="1" ht="7.5" customHeight="1">
      <c r="B164" s="257"/>
      <c r="C164" s="258"/>
      <c r="D164" s="258"/>
      <c r="E164" s="258"/>
      <c r="F164" s="258"/>
      <c r="G164" s="258"/>
      <c r="H164" s="258"/>
      <c r="I164" s="258"/>
      <c r="J164" s="258"/>
      <c r="K164" s="259"/>
    </row>
    <row r="165" s="1" customFormat="1" ht="45" customHeight="1">
      <c r="B165" s="260"/>
      <c r="C165" s="261" t="s">
        <v>539</v>
      </c>
      <c r="D165" s="261"/>
      <c r="E165" s="261"/>
      <c r="F165" s="261"/>
      <c r="G165" s="261"/>
      <c r="H165" s="261"/>
      <c r="I165" s="261"/>
      <c r="J165" s="261"/>
      <c r="K165" s="262"/>
    </row>
    <row r="166" s="1" customFormat="1" ht="17.25" customHeight="1">
      <c r="B166" s="260"/>
      <c r="C166" s="285" t="s">
        <v>467</v>
      </c>
      <c r="D166" s="285"/>
      <c r="E166" s="285"/>
      <c r="F166" s="285" t="s">
        <v>468</v>
      </c>
      <c r="G166" s="327"/>
      <c r="H166" s="328" t="s">
        <v>53</v>
      </c>
      <c r="I166" s="328" t="s">
        <v>56</v>
      </c>
      <c r="J166" s="285" t="s">
        <v>469</v>
      </c>
      <c r="K166" s="262"/>
    </row>
    <row r="167" s="1" customFormat="1" ht="17.25" customHeight="1">
      <c r="B167" s="263"/>
      <c r="C167" s="287" t="s">
        <v>470</v>
      </c>
      <c r="D167" s="287"/>
      <c r="E167" s="287"/>
      <c r="F167" s="288" t="s">
        <v>471</v>
      </c>
      <c r="G167" s="329"/>
      <c r="H167" s="330"/>
      <c r="I167" s="330"/>
      <c r="J167" s="287" t="s">
        <v>472</v>
      </c>
      <c r="K167" s="265"/>
    </row>
    <row r="168" s="1" customFormat="1" ht="5.25" customHeight="1">
      <c r="B168" s="295"/>
      <c r="C168" s="290"/>
      <c r="D168" s="290"/>
      <c r="E168" s="290"/>
      <c r="F168" s="290"/>
      <c r="G168" s="291"/>
      <c r="H168" s="290"/>
      <c r="I168" s="290"/>
      <c r="J168" s="290"/>
      <c r="K168" s="318"/>
    </row>
    <row r="169" s="1" customFormat="1" ht="15" customHeight="1">
      <c r="B169" s="295"/>
      <c r="C169" s="270" t="s">
        <v>476</v>
      </c>
      <c r="D169" s="270"/>
      <c r="E169" s="270"/>
      <c r="F169" s="293" t="s">
        <v>473</v>
      </c>
      <c r="G169" s="270"/>
      <c r="H169" s="270" t="s">
        <v>513</v>
      </c>
      <c r="I169" s="270" t="s">
        <v>475</v>
      </c>
      <c r="J169" s="270">
        <v>120</v>
      </c>
      <c r="K169" s="318"/>
    </row>
    <row r="170" s="1" customFormat="1" ht="15" customHeight="1">
      <c r="B170" s="295"/>
      <c r="C170" s="270" t="s">
        <v>522</v>
      </c>
      <c r="D170" s="270"/>
      <c r="E170" s="270"/>
      <c r="F170" s="293" t="s">
        <v>473</v>
      </c>
      <c r="G170" s="270"/>
      <c r="H170" s="270" t="s">
        <v>523</v>
      </c>
      <c r="I170" s="270" t="s">
        <v>475</v>
      </c>
      <c r="J170" s="270" t="s">
        <v>524</v>
      </c>
      <c r="K170" s="318"/>
    </row>
    <row r="171" s="1" customFormat="1" ht="15" customHeight="1">
      <c r="B171" s="295"/>
      <c r="C171" s="270" t="s">
        <v>421</v>
      </c>
      <c r="D171" s="270"/>
      <c r="E171" s="270"/>
      <c r="F171" s="293" t="s">
        <v>473</v>
      </c>
      <c r="G171" s="270"/>
      <c r="H171" s="270" t="s">
        <v>540</v>
      </c>
      <c r="I171" s="270" t="s">
        <v>475</v>
      </c>
      <c r="J171" s="270" t="s">
        <v>524</v>
      </c>
      <c r="K171" s="318"/>
    </row>
    <row r="172" s="1" customFormat="1" ht="15" customHeight="1">
      <c r="B172" s="295"/>
      <c r="C172" s="270" t="s">
        <v>478</v>
      </c>
      <c r="D172" s="270"/>
      <c r="E172" s="270"/>
      <c r="F172" s="293" t="s">
        <v>479</v>
      </c>
      <c r="G172" s="270"/>
      <c r="H172" s="270" t="s">
        <v>540</v>
      </c>
      <c r="I172" s="270" t="s">
        <v>475</v>
      </c>
      <c r="J172" s="270">
        <v>50</v>
      </c>
      <c r="K172" s="318"/>
    </row>
    <row r="173" s="1" customFormat="1" ht="15" customHeight="1">
      <c r="B173" s="295"/>
      <c r="C173" s="270" t="s">
        <v>481</v>
      </c>
      <c r="D173" s="270"/>
      <c r="E173" s="270"/>
      <c r="F173" s="293" t="s">
        <v>473</v>
      </c>
      <c r="G173" s="270"/>
      <c r="H173" s="270" t="s">
        <v>540</v>
      </c>
      <c r="I173" s="270" t="s">
        <v>483</v>
      </c>
      <c r="J173" s="270"/>
      <c r="K173" s="318"/>
    </row>
    <row r="174" s="1" customFormat="1" ht="15" customHeight="1">
      <c r="B174" s="295"/>
      <c r="C174" s="270" t="s">
        <v>492</v>
      </c>
      <c r="D174" s="270"/>
      <c r="E174" s="270"/>
      <c r="F174" s="293" t="s">
        <v>479</v>
      </c>
      <c r="G174" s="270"/>
      <c r="H174" s="270" t="s">
        <v>540</v>
      </c>
      <c r="I174" s="270" t="s">
        <v>475</v>
      </c>
      <c r="J174" s="270">
        <v>50</v>
      </c>
      <c r="K174" s="318"/>
    </row>
    <row r="175" s="1" customFormat="1" ht="15" customHeight="1">
      <c r="B175" s="295"/>
      <c r="C175" s="270" t="s">
        <v>500</v>
      </c>
      <c r="D175" s="270"/>
      <c r="E175" s="270"/>
      <c r="F175" s="293" t="s">
        <v>479</v>
      </c>
      <c r="G175" s="270"/>
      <c r="H175" s="270" t="s">
        <v>540</v>
      </c>
      <c r="I175" s="270" t="s">
        <v>475</v>
      </c>
      <c r="J175" s="270">
        <v>50</v>
      </c>
      <c r="K175" s="318"/>
    </row>
    <row r="176" s="1" customFormat="1" ht="15" customHeight="1">
      <c r="B176" s="295"/>
      <c r="C176" s="270" t="s">
        <v>498</v>
      </c>
      <c r="D176" s="270"/>
      <c r="E176" s="270"/>
      <c r="F176" s="293" t="s">
        <v>479</v>
      </c>
      <c r="G176" s="270"/>
      <c r="H176" s="270" t="s">
        <v>540</v>
      </c>
      <c r="I176" s="270" t="s">
        <v>475</v>
      </c>
      <c r="J176" s="270">
        <v>50</v>
      </c>
      <c r="K176" s="318"/>
    </row>
    <row r="177" s="1" customFormat="1" ht="15" customHeight="1">
      <c r="B177" s="295"/>
      <c r="C177" s="270" t="s">
        <v>99</v>
      </c>
      <c r="D177" s="270"/>
      <c r="E177" s="270"/>
      <c r="F177" s="293" t="s">
        <v>473</v>
      </c>
      <c r="G177" s="270"/>
      <c r="H177" s="270" t="s">
        <v>541</v>
      </c>
      <c r="I177" s="270" t="s">
        <v>542</v>
      </c>
      <c r="J177" s="270"/>
      <c r="K177" s="318"/>
    </row>
    <row r="178" s="1" customFormat="1" ht="15" customHeight="1">
      <c r="B178" s="295"/>
      <c r="C178" s="270" t="s">
        <v>56</v>
      </c>
      <c r="D178" s="270"/>
      <c r="E178" s="270"/>
      <c r="F178" s="293" t="s">
        <v>473</v>
      </c>
      <c r="G178" s="270"/>
      <c r="H178" s="270" t="s">
        <v>543</v>
      </c>
      <c r="I178" s="270" t="s">
        <v>544</v>
      </c>
      <c r="J178" s="270">
        <v>1</v>
      </c>
      <c r="K178" s="318"/>
    </row>
    <row r="179" s="1" customFormat="1" ht="15" customHeight="1">
      <c r="B179" s="295"/>
      <c r="C179" s="270" t="s">
        <v>52</v>
      </c>
      <c r="D179" s="270"/>
      <c r="E179" s="270"/>
      <c r="F179" s="293" t="s">
        <v>473</v>
      </c>
      <c r="G179" s="270"/>
      <c r="H179" s="270" t="s">
        <v>545</v>
      </c>
      <c r="I179" s="270" t="s">
        <v>475</v>
      </c>
      <c r="J179" s="270">
        <v>20</v>
      </c>
      <c r="K179" s="318"/>
    </row>
    <row r="180" s="1" customFormat="1" ht="15" customHeight="1">
      <c r="B180" s="295"/>
      <c r="C180" s="270" t="s">
        <v>53</v>
      </c>
      <c r="D180" s="270"/>
      <c r="E180" s="270"/>
      <c r="F180" s="293" t="s">
        <v>473</v>
      </c>
      <c r="G180" s="270"/>
      <c r="H180" s="270" t="s">
        <v>546</v>
      </c>
      <c r="I180" s="270" t="s">
        <v>475</v>
      </c>
      <c r="J180" s="270">
        <v>255</v>
      </c>
      <c r="K180" s="318"/>
    </row>
    <row r="181" s="1" customFormat="1" ht="15" customHeight="1">
      <c r="B181" s="295"/>
      <c r="C181" s="270" t="s">
        <v>100</v>
      </c>
      <c r="D181" s="270"/>
      <c r="E181" s="270"/>
      <c r="F181" s="293" t="s">
        <v>473</v>
      </c>
      <c r="G181" s="270"/>
      <c r="H181" s="270" t="s">
        <v>437</v>
      </c>
      <c r="I181" s="270" t="s">
        <v>475</v>
      </c>
      <c r="J181" s="270">
        <v>10</v>
      </c>
      <c r="K181" s="318"/>
    </row>
    <row r="182" s="1" customFormat="1" ht="15" customHeight="1">
      <c r="B182" s="295"/>
      <c r="C182" s="270" t="s">
        <v>101</v>
      </c>
      <c r="D182" s="270"/>
      <c r="E182" s="270"/>
      <c r="F182" s="293" t="s">
        <v>473</v>
      </c>
      <c r="G182" s="270"/>
      <c r="H182" s="270" t="s">
        <v>547</v>
      </c>
      <c r="I182" s="270" t="s">
        <v>508</v>
      </c>
      <c r="J182" s="270"/>
      <c r="K182" s="318"/>
    </row>
    <row r="183" s="1" customFormat="1" ht="15" customHeight="1">
      <c r="B183" s="295"/>
      <c r="C183" s="270" t="s">
        <v>548</v>
      </c>
      <c r="D183" s="270"/>
      <c r="E183" s="270"/>
      <c r="F183" s="293" t="s">
        <v>473</v>
      </c>
      <c r="G183" s="270"/>
      <c r="H183" s="270" t="s">
        <v>549</v>
      </c>
      <c r="I183" s="270" t="s">
        <v>508</v>
      </c>
      <c r="J183" s="270"/>
      <c r="K183" s="318"/>
    </row>
    <row r="184" s="1" customFormat="1" ht="15" customHeight="1">
      <c r="B184" s="295"/>
      <c r="C184" s="270" t="s">
        <v>537</v>
      </c>
      <c r="D184" s="270"/>
      <c r="E184" s="270"/>
      <c r="F184" s="293" t="s">
        <v>473</v>
      </c>
      <c r="G184" s="270"/>
      <c r="H184" s="270" t="s">
        <v>550</v>
      </c>
      <c r="I184" s="270" t="s">
        <v>508</v>
      </c>
      <c r="J184" s="270"/>
      <c r="K184" s="318"/>
    </row>
    <row r="185" s="1" customFormat="1" ht="15" customHeight="1">
      <c r="B185" s="295"/>
      <c r="C185" s="270" t="s">
        <v>103</v>
      </c>
      <c r="D185" s="270"/>
      <c r="E185" s="270"/>
      <c r="F185" s="293" t="s">
        <v>479</v>
      </c>
      <c r="G185" s="270"/>
      <c r="H185" s="270" t="s">
        <v>551</v>
      </c>
      <c r="I185" s="270" t="s">
        <v>475</v>
      </c>
      <c r="J185" s="270">
        <v>50</v>
      </c>
      <c r="K185" s="318"/>
    </row>
    <row r="186" s="1" customFormat="1" ht="15" customHeight="1">
      <c r="B186" s="295"/>
      <c r="C186" s="270" t="s">
        <v>552</v>
      </c>
      <c r="D186" s="270"/>
      <c r="E186" s="270"/>
      <c r="F186" s="293" t="s">
        <v>479</v>
      </c>
      <c r="G186" s="270"/>
      <c r="H186" s="270" t="s">
        <v>553</v>
      </c>
      <c r="I186" s="270" t="s">
        <v>554</v>
      </c>
      <c r="J186" s="270"/>
      <c r="K186" s="318"/>
    </row>
    <row r="187" s="1" customFormat="1" ht="15" customHeight="1">
      <c r="B187" s="295"/>
      <c r="C187" s="270" t="s">
        <v>555</v>
      </c>
      <c r="D187" s="270"/>
      <c r="E187" s="270"/>
      <c r="F187" s="293" t="s">
        <v>479</v>
      </c>
      <c r="G187" s="270"/>
      <c r="H187" s="270" t="s">
        <v>556</v>
      </c>
      <c r="I187" s="270" t="s">
        <v>554</v>
      </c>
      <c r="J187" s="270"/>
      <c r="K187" s="318"/>
    </row>
    <row r="188" s="1" customFormat="1" ht="15" customHeight="1">
      <c r="B188" s="295"/>
      <c r="C188" s="270" t="s">
        <v>557</v>
      </c>
      <c r="D188" s="270"/>
      <c r="E188" s="270"/>
      <c r="F188" s="293" t="s">
        <v>479</v>
      </c>
      <c r="G188" s="270"/>
      <c r="H188" s="270" t="s">
        <v>558</v>
      </c>
      <c r="I188" s="270" t="s">
        <v>554</v>
      </c>
      <c r="J188" s="270"/>
      <c r="K188" s="318"/>
    </row>
    <row r="189" s="1" customFormat="1" ht="15" customHeight="1">
      <c r="B189" s="295"/>
      <c r="C189" s="331" t="s">
        <v>559</v>
      </c>
      <c r="D189" s="270"/>
      <c r="E189" s="270"/>
      <c r="F189" s="293" t="s">
        <v>479</v>
      </c>
      <c r="G189" s="270"/>
      <c r="H189" s="270" t="s">
        <v>560</v>
      </c>
      <c r="I189" s="270" t="s">
        <v>561</v>
      </c>
      <c r="J189" s="332" t="s">
        <v>562</v>
      </c>
      <c r="K189" s="318"/>
    </row>
    <row r="190" s="16" customFormat="1" ht="15" customHeight="1">
      <c r="B190" s="333"/>
      <c r="C190" s="334" t="s">
        <v>563</v>
      </c>
      <c r="D190" s="335"/>
      <c r="E190" s="335"/>
      <c r="F190" s="336" t="s">
        <v>479</v>
      </c>
      <c r="G190" s="335"/>
      <c r="H190" s="335" t="s">
        <v>564</v>
      </c>
      <c r="I190" s="335" t="s">
        <v>561</v>
      </c>
      <c r="J190" s="337" t="s">
        <v>562</v>
      </c>
      <c r="K190" s="338"/>
    </row>
    <row r="191" s="1" customFormat="1" ht="15" customHeight="1">
      <c r="B191" s="295"/>
      <c r="C191" s="331" t="s">
        <v>41</v>
      </c>
      <c r="D191" s="270"/>
      <c r="E191" s="270"/>
      <c r="F191" s="293" t="s">
        <v>473</v>
      </c>
      <c r="G191" s="270"/>
      <c r="H191" s="267" t="s">
        <v>565</v>
      </c>
      <c r="I191" s="270" t="s">
        <v>566</v>
      </c>
      <c r="J191" s="270"/>
      <c r="K191" s="318"/>
    </row>
    <row r="192" s="1" customFormat="1" ht="15" customHeight="1">
      <c r="B192" s="295"/>
      <c r="C192" s="331" t="s">
        <v>567</v>
      </c>
      <c r="D192" s="270"/>
      <c r="E192" s="270"/>
      <c r="F192" s="293" t="s">
        <v>473</v>
      </c>
      <c r="G192" s="270"/>
      <c r="H192" s="270" t="s">
        <v>568</v>
      </c>
      <c r="I192" s="270" t="s">
        <v>508</v>
      </c>
      <c r="J192" s="270"/>
      <c r="K192" s="318"/>
    </row>
    <row r="193" s="1" customFormat="1" ht="15" customHeight="1">
      <c r="B193" s="295"/>
      <c r="C193" s="331" t="s">
        <v>569</v>
      </c>
      <c r="D193" s="270"/>
      <c r="E193" s="270"/>
      <c r="F193" s="293" t="s">
        <v>473</v>
      </c>
      <c r="G193" s="270"/>
      <c r="H193" s="270" t="s">
        <v>570</v>
      </c>
      <c r="I193" s="270" t="s">
        <v>508</v>
      </c>
      <c r="J193" s="270"/>
      <c r="K193" s="318"/>
    </row>
    <row r="194" s="1" customFormat="1" ht="15" customHeight="1">
      <c r="B194" s="295"/>
      <c r="C194" s="331" t="s">
        <v>571</v>
      </c>
      <c r="D194" s="270"/>
      <c r="E194" s="270"/>
      <c r="F194" s="293" t="s">
        <v>479</v>
      </c>
      <c r="G194" s="270"/>
      <c r="H194" s="270" t="s">
        <v>572</v>
      </c>
      <c r="I194" s="270" t="s">
        <v>508</v>
      </c>
      <c r="J194" s="270"/>
      <c r="K194" s="318"/>
    </row>
    <row r="195" s="1" customFormat="1" ht="15" customHeight="1">
      <c r="B195" s="324"/>
      <c r="C195" s="339"/>
      <c r="D195" s="304"/>
      <c r="E195" s="304"/>
      <c r="F195" s="304"/>
      <c r="G195" s="304"/>
      <c r="H195" s="304"/>
      <c r="I195" s="304"/>
      <c r="J195" s="304"/>
      <c r="K195" s="325"/>
    </row>
    <row r="196" s="1" customFormat="1" ht="18.75" customHeight="1">
      <c r="B196" s="306"/>
      <c r="C196" s="316"/>
      <c r="D196" s="316"/>
      <c r="E196" s="316"/>
      <c r="F196" s="326"/>
      <c r="G196" s="316"/>
      <c r="H196" s="316"/>
      <c r="I196" s="316"/>
      <c r="J196" s="316"/>
      <c r="K196" s="306"/>
    </row>
    <row r="197" s="1" customFormat="1" ht="18.75" customHeight="1">
      <c r="B197" s="306"/>
      <c r="C197" s="316"/>
      <c r="D197" s="316"/>
      <c r="E197" s="316"/>
      <c r="F197" s="326"/>
      <c r="G197" s="316"/>
      <c r="H197" s="316"/>
      <c r="I197" s="316"/>
      <c r="J197" s="316"/>
      <c r="K197" s="306"/>
    </row>
    <row r="198" s="1" customFormat="1" ht="18.75" customHeight="1">
      <c r="B198" s="278"/>
      <c r="C198" s="278"/>
      <c r="D198" s="278"/>
      <c r="E198" s="278"/>
      <c r="F198" s="278"/>
      <c r="G198" s="278"/>
      <c r="H198" s="278"/>
      <c r="I198" s="278"/>
      <c r="J198" s="278"/>
      <c r="K198" s="278"/>
    </row>
    <row r="199" s="1" customFormat="1" ht="13.5">
      <c r="B199" s="257"/>
      <c r="C199" s="258"/>
      <c r="D199" s="258"/>
      <c r="E199" s="258"/>
      <c r="F199" s="258"/>
      <c r="G199" s="258"/>
      <c r="H199" s="258"/>
      <c r="I199" s="258"/>
      <c r="J199" s="258"/>
      <c r="K199" s="259"/>
    </row>
    <row r="200" s="1" customFormat="1" ht="21">
      <c r="B200" s="260"/>
      <c r="C200" s="261" t="s">
        <v>573</v>
      </c>
      <c r="D200" s="261"/>
      <c r="E200" s="261"/>
      <c r="F200" s="261"/>
      <c r="G200" s="261"/>
      <c r="H200" s="261"/>
      <c r="I200" s="261"/>
      <c r="J200" s="261"/>
      <c r="K200" s="262"/>
    </row>
    <row r="201" s="1" customFormat="1" ht="25.5" customHeight="1">
      <c r="B201" s="260"/>
      <c r="C201" s="340" t="s">
        <v>574</v>
      </c>
      <c r="D201" s="340"/>
      <c r="E201" s="340"/>
      <c r="F201" s="340" t="s">
        <v>575</v>
      </c>
      <c r="G201" s="341"/>
      <c r="H201" s="340" t="s">
        <v>576</v>
      </c>
      <c r="I201" s="340"/>
      <c r="J201" s="340"/>
      <c r="K201" s="262"/>
    </row>
    <row r="202" s="1" customFormat="1" ht="5.25" customHeight="1">
      <c r="B202" s="295"/>
      <c r="C202" s="290"/>
      <c r="D202" s="290"/>
      <c r="E202" s="290"/>
      <c r="F202" s="290"/>
      <c r="G202" s="316"/>
      <c r="H202" s="290"/>
      <c r="I202" s="290"/>
      <c r="J202" s="290"/>
      <c r="K202" s="318"/>
    </row>
    <row r="203" s="1" customFormat="1" ht="15" customHeight="1">
      <c r="B203" s="295"/>
      <c r="C203" s="270" t="s">
        <v>566</v>
      </c>
      <c r="D203" s="270"/>
      <c r="E203" s="270"/>
      <c r="F203" s="293" t="s">
        <v>42</v>
      </c>
      <c r="G203" s="270"/>
      <c r="H203" s="270" t="s">
        <v>577</v>
      </c>
      <c r="I203" s="270"/>
      <c r="J203" s="270"/>
      <c r="K203" s="318"/>
    </row>
    <row r="204" s="1" customFormat="1" ht="15" customHeight="1">
      <c r="B204" s="295"/>
      <c r="C204" s="270"/>
      <c r="D204" s="270"/>
      <c r="E204" s="270"/>
      <c r="F204" s="293" t="s">
        <v>43</v>
      </c>
      <c r="G204" s="270"/>
      <c r="H204" s="270" t="s">
        <v>578</v>
      </c>
      <c r="I204" s="270"/>
      <c r="J204" s="270"/>
      <c r="K204" s="318"/>
    </row>
    <row r="205" s="1" customFormat="1" ht="15" customHeight="1">
      <c r="B205" s="295"/>
      <c r="C205" s="270"/>
      <c r="D205" s="270"/>
      <c r="E205" s="270"/>
      <c r="F205" s="293" t="s">
        <v>46</v>
      </c>
      <c r="G205" s="270"/>
      <c r="H205" s="270" t="s">
        <v>579</v>
      </c>
      <c r="I205" s="270"/>
      <c r="J205" s="270"/>
      <c r="K205" s="318"/>
    </row>
    <row r="206" s="1" customFormat="1" ht="15" customHeight="1">
      <c r="B206" s="295"/>
      <c r="C206" s="270"/>
      <c r="D206" s="270"/>
      <c r="E206" s="270"/>
      <c r="F206" s="293" t="s">
        <v>44</v>
      </c>
      <c r="G206" s="270"/>
      <c r="H206" s="270" t="s">
        <v>580</v>
      </c>
      <c r="I206" s="270"/>
      <c r="J206" s="270"/>
      <c r="K206" s="318"/>
    </row>
    <row r="207" s="1" customFormat="1" ht="15" customHeight="1">
      <c r="B207" s="295"/>
      <c r="C207" s="270"/>
      <c r="D207" s="270"/>
      <c r="E207" s="270"/>
      <c r="F207" s="293" t="s">
        <v>45</v>
      </c>
      <c r="G207" s="270"/>
      <c r="H207" s="270" t="s">
        <v>581</v>
      </c>
      <c r="I207" s="270"/>
      <c r="J207" s="270"/>
      <c r="K207" s="318"/>
    </row>
    <row r="208" s="1" customFormat="1" ht="15" customHeight="1">
      <c r="B208" s="295"/>
      <c r="C208" s="270"/>
      <c r="D208" s="270"/>
      <c r="E208" s="270"/>
      <c r="F208" s="293"/>
      <c r="G208" s="270"/>
      <c r="H208" s="270"/>
      <c r="I208" s="270"/>
      <c r="J208" s="270"/>
      <c r="K208" s="318"/>
    </row>
    <row r="209" s="1" customFormat="1" ht="15" customHeight="1">
      <c r="B209" s="295"/>
      <c r="C209" s="270" t="s">
        <v>520</v>
      </c>
      <c r="D209" s="270"/>
      <c r="E209" s="270"/>
      <c r="F209" s="293" t="s">
        <v>78</v>
      </c>
      <c r="G209" s="270"/>
      <c r="H209" s="270" t="s">
        <v>582</v>
      </c>
      <c r="I209" s="270"/>
      <c r="J209" s="270"/>
      <c r="K209" s="318"/>
    </row>
    <row r="210" s="1" customFormat="1" ht="15" customHeight="1">
      <c r="B210" s="295"/>
      <c r="C210" s="270"/>
      <c r="D210" s="270"/>
      <c r="E210" s="270"/>
      <c r="F210" s="293" t="s">
        <v>416</v>
      </c>
      <c r="G210" s="270"/>
      <c r="H210" s="270" t="s">
        <v>417</v>
      </c>
      <c r="I210" s="270"/>
      <c r="J210" s="270"/>
      <c r="K210" s="318"/>
    </row>
    <row r="211" s="1" customFormat="1" ht="15" customHeight="1">
      <c r="B211" s="295"/>
      <c r="C211" s="270"/>
      <c r="D211" s="270"/>
      <c r="E211" s="270"/>
      <c r="F211" s="293" t="s">
        <v>414</v>
      </c>
      <c r="G211" s="270"/>
      <c r="H211" s="270" t="s">
        <v>583</v>
      </c>
      <c r="I211" s="270"/>
      <c r="J211" s="270"/>
      <c r="K211" s="318"/>
    </row>
    <row r="212" s="1" customFormat="1" ht="15" customHeight="1">
      <c r="B212" s="342"/>
      <c r="C212" s="270"/>
      <c r="D212" s="270"/>
      <c r="E212" s="270"/>
      <c r="F212" s="293" t="s">
        <v>418</v>
      </c>
      <c r="G212" s="331"/>
      <c r="H212" s="322" t="s">
        <v>419</v>
      </c>
      <c r="I212" s="322"/>
      <c r="J212" s="322"/>
      <c r="K212" s="343"/>
    </row>
    <row r="213" s="1" customFormat="1" ht="15" customHeight="1">
      <c r="B213" s="342"/>
      <c r="C213" s="270"/>
      <c r="D213" s="270"/>
      <c r="E213" s="270"/>
      <c r="F213" s="293" t="s">
        <v>420</v>
      </c>
      <c r="G213" s="331"/>
      <c r="H213" s="322" t="s">
        <v>584</v>
      </c>
      <c r="I213" s="322"/>
      <c r="J213" s="322"/>
      <c r="K213" s="343"/>
    </row>
    <row r="214" s="1" customFormat="1" ht="15" customHeight="1">
      <c r="B214" s="342"/>
      <c r="C214" s="270"/>
      <c r="D214" s="270"/>
      <c r="E214" s="270"/>
      <c r="F214" s="293"/>
      <c r="G214" s="331"/>
      <c r="H214" s="322"/>
      <c r="I214" s="322"/>
      <c r="J214" s="322"/>
      <c r="K214" s="343"/>
    </row>
    <row r="215" s="1" customFormat="1" ht="15" customHeight="1">
      <c r="B215" s="342"/>
      <c r="C215" s="270" t="s">
        <v>544</v>
      </c>
      <c r="D215" s="270"/>
      <c r="E215" s="270"/>
      <c r="F215" s="293">
        <v>1</v>
      </c>
      <c r="G215" s="331"/>
      <c r="H215" s="322" t="s">
        <v>585</v>
      </c>
      <c r="I215" s="322"/>
      <c r="J215" s="322"/>
      <c r="K215" s="343"/>
    </row>
    <row r="216" s="1" customFormat="1" ht="15" customHeight="1">
      <c r="B216" s="342"/>
      <c r="C216" s="270"/>
      <c r="D216" s="270"/>
      <c r="E216" s="270"/>
      <c r="F216" s="293">
        <v>2</v>
      </c>
      <c r="G216" s="331"/>
      <c r="H216" s="322" t="s">
        <v>586</v>
      </c>
      <c r="I216" s="322"/>
      <c r="J216" s="322"/>
      <c r="K216" s="343"/>
    </row>
    <row r="217" s="1" customFormat="1" ht="15" customHeight="1">
      <c r="B217" s="342"/>
      <c r="C217" s="270"/>
      <c r="D217" s="270"/>
      <c r="E217" s="270"/>
      <c r="F217" s="293">
        <v>3</v>
      </c>
      <c r="G217" s="331"/>
      <c r="H217" s="322" t="s">
        <v>587</v>
      </c>
      <c r="I217" s="322"/>
      <c r="J217" s="322"/>
      <c r="K217" s="343"/>
    </row>
    <row r="218" s="1" customFormat="1" ht="15" customHeight="1">
      <c r="B218" s="342"/>
      <c r="C218" s="270"/>
      <c r="D218" s="270"/>
      <c r="E218" s="270"/>
      <c r="F218" s="293">
        <v>4</v>
      </c>
      <c r="G218" s="331"/>
      <c r="H218" s="322" t="s">
        <v>588</v>
      </c>
      <c r="I218" s="322"/>
      <c r="J218" s="322"/>
      <c r="K218" s="343"/>
    </row>
    <row r="219" s="1" customFormat="1" ht="12.75" customHeight="1">
      <c r="B219" s="344"/>
      <c r="C219" s="345"/>
      <c r="D219" s="345"/>
      <c r="E219" s="345"/>
      <c r="F219" s="345"/>
      <c r="G219" s="345"/>
      <c r="H219" s="345"/>
      <c r="I219" s="345"/>
      <c r="J219" s="345"/>
      <c r="K219" s="346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Michael Štěpán</dc:creator>
  <cp:lastModifiedBy>Michael Štěpán</cp:lastModifiedBy>
  <dcterms:created xsi:type="dcterms:W3CDTF">2024-12-11T10:45:57Z</dcterms:created>
  <dcterms:modified xsi:type="dcterms:W3CDTF">2024-12-11T10:46:01Z</dcterms:modified>
</cp:coreProperties>
</file>