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I:\Dokumenty\Výběrová řízení\2025\Liberec\Svoz odpadu\01_ZD\"/>
    </mc:Choice>
  </mc:AlternateContent>
  <xr:revisionPtr revIDLastSave="0" documentId="13_ncr:1_{BBD2C7DF-1258-436C-909F-7983BDBEBE54}" xr6:coauthVersionLast="47" xr6:coauthVersionMax="47" xr10:uidLastSave="{00000000-0000-0000-0000-000000000000}"/>
  <bookViews>
    <workbookView xWindow="3285" yWindow="480" windowWidth="20130" windowHeight="14280" xr2:uid="{00000000-000D-0000-FFFF-FFFF00000000}"/>
  </bookViews>
  <sheets>
    <sheet name="Výkaz výměr" sheetId="2" r:id="rId1"/>
    <sheet name="Celkové náklady" sheetId="1" r:id="rId2"/>
    <sheet name="Stanovení ceny 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7" i="3" l="1"/>
  <c r="C139" i="3"/>
  <c r="G200" i="3"/>
  <c r="G219" i="3"/>
  <c r="C201" i="3"/>
  <c r="I9" i="3"/>
  <c r="D14" i="3"/>
  <c r="M14" i="3" s="1"/>
  <c r="D11" i="3"/>
  <c r="E11" i="3" s="1"/>
  <c r="D9" i="3"/>
  <c r="M9" i="3" s="1"/>
  <c r="G210" i="3"/>
  <c r="G207" i="3"/>
  <c r="E184" i="3"/>
  <c r="F184" i="3" s="1"/>
  <c r="E183" i="3"/>
  <c r="F183" i="3" s="1"/>
  <c r="E182" i="3"/>
  <c r="F182" i="3" s="1"/>
  <c r="E181" i="3"/>
  <c r="F181" i="3" s="1"/>
  <c r="E180" i="3"/>
  <c r="F180" i="3" s="1"/>
  <c r="E179" i="3"/>
  <c r="F179" i="3" s="1"/>
  <c r="E177" i="3"/>
  <c r="F177" i="3" s="1"/>
  <c r="E176" i="3"/>
  <c r="F176" i="3" s="1"/>
  <c r="E175" i="3"/>
  <c r="F175" i="3" s="1"/>
  <c r="E174" i="3"/>
  <c r="F174" i="3" s="1"/>
  <c r="E173" i="3"/>
  <c r="F173" i="3" s="1"/>
  <c r="E172" i="3"/>
  <c r="F172" i="3" s="1"/>
  <c r="E171" i="3"/>
  <c r="F171" i="3" s="1"/>
  <c r="E169" i="3"/>
  <c r="F169" i="3" s="1"/>
  <c r="E168" i="3"/>
  <c r="F168" i="3" s="1"/>
  <c r="E167" i="3"/>
  <c r="F167" i="3" s="1"/>
  <c r="E166" i="3"/>
  <c r="F166" i="3" s="1"/>
  <c r="E165" i="3"/>
  <c r="F165" i="3" s="1"/>
  <c r="E164" i="3"/>
  <c r="F164" i="3" s="1"/>
  <c r="E163" i="3"/>
  <c r="F163" i="3" s="1"/>
  <c r="E162" i="3"/>
  <c r="F162" i="3" s="1"/>
  <c r="E161" i="3"/>
  <c r="F161" i="3" s="1"/>
  <c r="E160" i="3"/>
  <c r="F160" i="3" s="1"/>
  <c r="C148" i="3"/>
  <c r="D148" i="3" s="1"/>
  <c r="D149" i="3" s="1"/>
  <c r="F245" i="3" s="1"/>
  <c r="C133" i="3"/>
  <c r="D133" i="3" s="1"/>
  <c r="D134" i="3" s="1"/>
  <c r="E243" i="3" s="1"/>
  <c r="C125" i="3"/>
  <c r="C118" i="3"/>
  <c r="D118" i="3" s="1"/>
  <c r="C117" i="3"/>
  <c r="D117" i="3" s="1"/>
  <c r="C101" i="3"/>
  <c r="D101" i="3" s="1"/>
  <c r="C100" i="3"/>
  <c r="D100" i="3" s="1"/>
  <c r="D92" i="3"/>
  <c r="E92" i="3" s="1"/>
  <c r="D91" i="3"/>
  <c r="E91" i="3" s="1"/>
  <c r="D90" i="3"/>
  <c r="E90" i="3" s="1"/>
  <c r="D89" i="3"/>
  <c r="E89" i="3" s="1"/>
  <c r="D88" i="3"/>
  <c r="E88" i="3" s="1"/>
  <c r="D87" i="3"/>
  <c r="E87" i="3" s="1"/>
  <c r="D86" i="3"/>
  <c r="E86" i="3" s="1"/>
  <c r="D85" i="3"/>
  <c r="E85" i="3" s="1"/>
  <c r="D84" i="3"/>
  <c r="E84" i="3" s="1"/>
  <c r="D83" i="3"/>
  <c r="E83" i="3" s="1"/>
  <c r="D82" i="3"/>
  <c r="E82" i="3" s="1"/>
  <c r="D81" i="3"/>
  <c r="E81" i="3" s="1"/>
  <c r="D80" i="3"/>
  <c r="E80" i="3" s="1"/>
  <c r="D78" i="3"/>
  <c r="E78" i="3" s="1"/>
  <c r="D77" i="3"/>
  <c r="E77" i="3" s="1"/>
  <c r="D76" i="3"/>
  <c r="E76" i="3" s="1"/>
  <c r="D75" i="3"/>
  <c r="E75" i="3" s="1"/>
  <c r="D74" i="3"/>
  <c r="E74" i="3" s="1"/>
  <c r="D65" i="3"/>
  <c r="E65" i="3" s="1"/>
  <c r="D64" i="3"/>
  <c r="E64" i="3" s="1"/>
  <c r="D63" i="3"/>
  <c r="E63" i="3" s="1"/>
  <c r="D53" i="3"/>
  <c r="E53" i="3" s="1"/>
  <c r="D52" i="3"/>
  <c r="E52" i="3" s="1"/>
  <c r="D51" i="3"/>
  <c r="E51" i="3" s="1"/>
  <c r="D61" i="3"/>
  <c r="E61" i="3" s="1"/>
  <c r="D50" i="3"/>
  <c r="E50" i="3" s="1"/>
  <c r="D49" i="3"/>
  <c r="E49" i="3" s="1"/>
  <c r="D48" i="3"/>
  <c r="E48" i="3" s="1"/>
  <c r="D60" i="3"/>
  <c r="E60" i="3" s="1"/>
  <c r="D47" i="3"/>
  <c r="E47" i="3" s="1"/>
  <c r="D59" i="3"/>
  <c r="E59" i="3" s="1"/>
  <c r="D58" i="3"/>
  <c r="E58" i="3" s="1"/>
  <c r="D46" i="3"/>
  <c r="E46" i="3" s="1"/>
  <c r="D45" i="3"/>
  <c r="E45" i="3" s="1"/>
  <c r="D43" i="3"/>
  <c r="E43" i="3" s="1"/>
  <c r="D44" i="3"/>
  <c r="E44" i="3" s="1"/>
  <c r="D57" i="3"/>
  <c r="E57" i="3" s="1"/>
  <c r="D42" i="3"/>
  <c r="E42" i="3" s="1"/>
  <c r="D41" i="3"/>
  <c r="E41" i="3" s="1"/>
  <c r="D40" i="3"/>
  <c r="E40" i="3" s="1"/>
  <c r="D39" i="3"/>
  <c r="E39" i="3" s="1"/>
  <c r="D38" i="3"/>
  <c r="E38" i="3" s="1"/>
  <c r="D37" i="3"/>
  <c r="E37" i="3" s="1"/>
  <c r="D56" i="3"/>
  <c r="E56" i="3" s="1"/>
  <c r="D55" i="3"/>
  <c r="E55" i="3" s="1"/>
  <c r="D36" i="3"/>
  <c r="E36" i="3" s="1"/>
  <c r="D35" i="3"/>
  <c r="E35" i="3" s="1"/>
  <c r="D34" i="3"/>
  <c r="E34" i="3" s="1"/>
  <c r="D33" i="3"/>
  <c r="E33" i="3" s="1"/>
  <c r="D32" i="3"/>
  <c r="E32" i="3" s="1"/>
  <c r="D31" i="3"/>
  <c r="E31" i="3" s="1"/>
  <c r="D13" i="3"/>
  <c r="M13" i="3" s="1"/>
  <c r="D12" i="3"/>
  <c r="M12" i="3" s="1"/>
  <c r="D16" i="3"/>
  <c r="E16" i="3" s="1"/>
  <c r="D10" i="3"/>
  <c r="M10" i="3" s="1"/>
  <c r="E9" i="3" l="1"/>
  <c r="M34" i="3"/>
  <c r="I80" i="3"/>
  <c r="M42" i="3"/>
  <c r="I81" i="3"/>
  <c r="E14" i="3"/>
  <c r="I40" i="3"/>
  <c r="M60" i="3"/>
  <c r="M77" i="3"/>
  <c r="I57" i="3"/>
  <c r="I75" i="3"/>
  <c r="M81" i="3"/>
  <c r="M11" i="3"/>
  <c r="M46" i="3"/>
  <c r="M51" i="3"/>
  <c r="I44" i="3"/>
  <c r="I36" i="3"/>
  <c r="I92" i="3"/>
  <c r="I89" i="3"/>
  <c r="M89" i="3"/>
  <c r="I84" i="3"/>
  <c r="I76" i="3"/>
  <c r="M76" i="3"/>
  <c r="I88" i="3"/>
  <c r="M50" i="3"/>
  <c r="I48" i="3"/>
  <c r="M38" i="3"/>
  <c r="M39" i="3"/>
  <c r="I32" i="3"/>
  <c r="I33" i="3"/>
  <c r="M85" i="3"/>
  <c r="I85" i="3"/>
  <c r="I61" i="3"/>
  <c r="M82" i="3"/>
  <c r="M86" i="3"/>
  <c r="M90" i="3"/>
  <c r="I82" i="3"/>
  <c r="I86" i="3"/>
  <c r="I90" i="3"/>
  <c r="M83" i="3"/>
  <c r="M87" i="3"/>
  <c r="M91" i="3"/>
  <c r="I83" i="3"/>
  <c r="I87" i="3"/>
  <c r="I91" i="3"/>
  <c r="M80" i="3"/>
  <c r="M84" i="3"/>
  <c r="M88" i="3"/>
  <c r="M92" i="3"/>
  <c r="I77" i="3"/>
  <c r="M74" i="3"/>
  <c r="M78" i="3"/>
  <c r="I74" i="3"/>
  <c r="I78" i="3"/>
  <c r="M75" i="3"/>
  <c r="I64" i="3"/>
  <c r="M65" i="3"/>
  <c r="I65" i="3"/>
  <c r="M63" i="3"/>
  <c r="I63" i="3"/>
  <c r="M64" i="3"/>
  <c r="I58" i="3"/>
  <c r="M57" i="3"/>
  <c r="M61" i="3"/>
  <c r="I55" i="3"/>
  <c r="I59" i="3"/>
  <c r="M58" i="3"/>
  <c r="M56" i="3"/>
  <c r="I56" i="3"/>
  <c r="I60" i="3"/>
  <c r="M55" i="3"/>
  <c r="M59" i="3"/>
  <c r="I34" i="3"/>
  <c r="I38" i="3"/>
  <c r="I42" i="3"/>
  <c r="I46" i="3"/>
  <c r="I50" i="3"/>
  <c r="M32" i="3"/>
  <c r="M36" i="3"/>
  <c r="M40" i="3"/>
  <c r="M44" i="3"/>
  <c r="M48" i="3"/>
  <c r="M52" i="3"/>
  <c r="I52" i="3"/>
  <c r="I37" i="3"/>
  <c r="I41" i="3"/>
  <c r="I45" i="3"/>
  <c r="I49" i="3"/>
  <c r="I53" i="3"/>
  <c r="M31" i="3"/>
  <c r="M35" i="3"/>
  <c r="M43" i="3"/>
  <c r="M47" i="3"/>
  <c r="I31" i="3"/>
  <c r="I35" i="3"/>
  <c r="I39" i="3"/>
  <c r="I43" i="3"/>
  <c r="I47" i="3"/>
  <c r="I51" i="3"/>
  <c r="M33" i="3"/>
  <c r="M37" i="3"/>
  <c r="M41" i="3"/>
  <c r="M45" i="3"/>
  <c r="M49" i="3"/>
  <c r="M53" i="3"/>
  <c r="I12" i="3"/>
  <c r="I16" i="3"/>
  <c r="I13" i="3"/>
  <c r="M16" i="3"/>
  <c r="I10" i="3"/>
  <c r="I14" i="3"/>
  <c r="I11" i="3"/>
  <c r="C243" i="3"/>
  <c r="D243" i="3"/>
  <c r="F185" i="3"/>
  <c r="E246" i="3" s="1"/>
  <c r="F243" i="3"/>
  <c r="G243" i="3"/>
  <c r="C245" i="3"/>
  <c r="D245" i="3"/>
  <c r="E245" i="3"/>
  <c r="G245" i="3"/>
  <c r="E66" i="3"/>
  <c r="I66" i="3" l="1"/>
  <c r="F237" i="3" s="1"/>
  <c r="M66" i="3"/>
  <c r="G237" i="3" s="1"/>
  <c r="D246" i="3"/>
  <c r="C246" i="3"/>
  <c r="G246" i="3"/>
  <c r="F246" i="3"/>
  <c r="D237" i="3"/>
  <c r="C237" i="3"/>
  <c r="E237" i="3" l="1"/>
  <c r="C140" i="3"/>
  <c r="D140" i="3" s="1"/>
  <c r="D141" i="3" s="1"/>
  <c r="C244" i="3" s="1"/>
  <c r="C116" i="3"/>
  <c r="D125" i="3"/>
  <c r="D126" i="3" s="1"/>
  <c r="C99" i="3"/>
  <c r="D99" i="3" s="1"/>
  <c r="D19" i="3"/>
  <c r="D18" i="3"/>
  <c r="D17" i="3"/>
  <c r="D20" i="3"/>
  <c r="I20" i="3" s="1"/>
  <c r="D15" i="3"/>
  <c r="E13" i="3"/>
  <c r="E12" i="3"/>
  <c r="E10" i="3"/>
  <c r="G211" i="3"/>
  <c r="G212" i="3" s="1"/>
  <c r="G208" i="3"/>
  <c r="G209" i="3" s="1"/>
  <c r="G205" i="3"/>
  <c r="G202" i="3"/>
  <c r="G203" i="3" s="1"/>
  <c r="G248" i="3"/>
  <c r="E19" i="3" l="1"/>
  <c r="I19" i="3"/>
  <c r="M19" i="3"/>
  <c r="E17" i="3"/>
  <c r="M17" i="3"/>
  <c r="I17" i="3"/>
  <c r="E18" i="3"/>
  <c r="M18" i="3"/>
  <c r="I18" i="3"/>
  <c r="E15" i="3"/>
  <c r="I15" i="3"/>
  <c r="M15" i="3"/>
  <c r="E20" i="3"/>
  <c r="M20" i="3"/>
  <c r="F242" i="3"/>
  <c r="E242" i="3"/>
  <c r="G242" i="3"/>
  <c r="D242" i="3"/>
  <c r="C242" i="3"/>
  <c r="D102" i="3"/>
  <c r="C239" i="3" s="1"/>
  <c r="G244" i="3"/>
  <c r="G213" i="3"/>
  <c r="G247" i="3" s="1"/>
  <c r="D244" i="3"/>
  <c r="E244" i="3"/>
  <c r="F244" i="3"/>
  <c r="D116" i="3"/>
  <c r="D119" i="3" l="1"/>
  <c r="G241" i="3" s="1"/>
  <c r="F239" i="3"/>
  <c r="E239" i="3"/>
  <c r="G239" i="3"/>
  <c r="D239" i="3"/>
  <c r="C109" i="3"/>
  <c r="D109" i="3" s="1"/>
  <c r="D8" i="3"/>
  <c r="E8" i="3" s="1"/>
  <c r="E21" i="3" s="1"/>
  <c r="D73" i="3"/>
  <c r="E73" i="3" l="1"/>
  <c r="E93" i="3" s="1"/>
  <c r="M73" i="3"/>
  <c r="M93" i="3" s="1"/>
  <c r="G238" i="3" s="1"/>
  <c r="I73" i="3"/>
  <c r="I93" i="3" s="1"/>
  <c r="M8" i="3"/>
  <c r="M21" i="3" s="1"/>
  <c r="G236" i="3" s="1"/>
  <c r="I8" i="3"/>
  <c r="I21" i="3" s="1"/>
  <c r="D110" i="3"/>
  <c r="C241" i="3"/>
  <c r="E241" i="3"/>
  <c r="D241" i="3"/>
  <c r="F241" i="3"/>
  <c r="F238" i="3" l="1"/>
  <c r="E238" i="3"/>
  <c r="E236" i="3"/>
  <c r="F236" i="3"/>
  <c r="D240" i="3"/>
  <c r="G240" i="3"/>
  <c r="G249" i="3" s="1"/>
  <c r="E240" i="3"/>
  <c r="F240" i="3"/>
  <c r="C240" i="3"/>
  <c r="C238" i="3"/>
  <c r="D238" i="3"/>
  <c r="D236" i="3"/>
  <c r="C236" i="3"/>
  <c r="C40" i="1" l="1"/>
  <c r="C42" i="1" s="1"/>
  <c r="C36" i="1"/>
  <c r="C38" i="1" s="1"/>
  <c r="C32" i="1"/>
  <c r="C34" i="1" s="1"/>
  <c r="C28" i="1"/>
  <c r="C30" i="1" s="1"/>
  <c r="C24" i="1"/>
  <c r="C26" i="1" s="1"/>
  <c r="C20" i="1"/>
  <c r="C22" i="1" s="1"/>
  <c r="F204" i="3"/>
  <c r="E204" i="3"/>
  <c r="D204" i="3"/>
  <c r="F201" i="3"/>
  <c r="E201" i="3"/>
  <c r="D201" i="3"/>
  <c r="C204" i="3"/>
  <c r="F224" i="3"/>
  <c r="E224" i="3"/>
  <c r="D224" i="3"/>
  <c r="C224" i="3"/>
  <c r="F211" i="3"/>
  <c r="F212" i="3" s="1"/>
  <c r="E211" i="3"/>
  <c r="E212" i="3" s="1"/>
  <c r="D211" i="3"/>
  <c r="D212" i="3" s="1"/>
  <c r="F208" i="3"/>
  <c r="F209" i="3" s="1"/>
  <c r="E208" i="3"/>
  <c r="E209" i="3" s="1"/>
  <c r="D208" i="3"/>
  <c r="D209" i="3" s="1"/>
  <c r="F205" i="3"/>
  <c r="E205" i="3"/>
  <c r="D205" i="3"/>
  <c r="F202" i="3"/>
  <c r="E202" i="3"/>
  <c r="D202" i="3"/>
  <c r="C211" i="3"/>
  <c r="C212" i="3" s="1"/>
  <c r="C208" i="3"/>
  <c r="C209" i="3" s="1"/>
  <c r="C205" i="3"/>
  <c r="C202" i="3"/>
  <c r="D200" i="3" l="1"/>
  <c r="D219" i="3" s="1"/>
  <c r="E200" i="3"/>
  <c r="E219" i="3" s="1"/>
  <c r="C200" i="3"/>
  <c r="F200" i="3"/>
  <c r="F219" i="3" s="1"/>
  <c r="F227" i="3" s="1"/>
  <c r="E203" i="3"/>
  <c r="F203" i="3"/>
  <c r="E206" i="3"/>
  <c r="F206" i="3"/>
  <c r="D203" i="3"/>
  <c r="D206" i="3"/>
  <c r="C206" i="3"/>
  <c r="C203" i="3"/>
  <c r="D227" i="3" l="1"/>
  <c r="D228" i="3" s="1"/>
  <c r="D231" i="3" s="1"/>
  <c r="D225" i="3"/>
  <c r="D230" i="3" s="1"/>
  <c r="C213" i="3"/>
  <c r="C247" i="3" s="1"/>
  <c r="E227" i="3"/>
  <c r="E228" i="3" s="1"/>
  <c r="E231" i="3" s="1"/>
  <c r="F228" i="3"/>
  <c r="F231" i="3" s="1"/>
  <c r="C219" i="3"/>
  <c r="F213" i="3"/>
  <c r="F247" i="3" s="1"/>
  <c r="D213" i="3"/>
  <c r="D247" i="3" s="1"/>
  <c r="E213" i="3"/>
  <c r="E247" i="3" s="1"/>
  <c r="D232" i="3" l="1"/>
  <c r="D248" i="3" s="1"/>
  <c r="D249" i="3" s="1"/>
  <c r="E225" i="3"/>
  <c r="E230" i="3" s="1"/>
  <c r="E232" i="3" s="1"/>
  <c r="E248" i="3" s="1"/>
  <c r="F225" i="3"/>
  <c r="F230" i="3" s="1"/>
  <c r="F232" i="3" s="1"/>
  <c r="F248" i="3" s="1"/>
  <c r="C227" i="3"/>
  <c r="C228" i="3" s="1"/>
  <c r="C231" i="3" s="1"/>
  <c r="C225" i="3"/>
  <c r="C230" i="3" s="1"/>
  <c r="F249" i="3" l="1"/>
  <c r="C16" i="1" s="1"/>
  <c r="C18" i="1" s="1"/>
  <c r="C8" i="1"/>
  <c r="C10" i="1" s="1"/>
  <c r="E249" i="3"/>
  <c r="C12" i="1" s="1"/>
  <c r="C14" i="1" s="1"/>
  <c r="C232" i="3"/>
  <c r="C248" i="3" s="1"/>
  <c r="C249" i="3" l="1"/>
  <c r="C4" i="1" s="1"/>
  <c r="C44" i="1" s="1"/>
  <c r="C48" i="1" l="1"/>
  <c r="C6" i="1"/>
</calcChain>
</file>

<file path=xl/sharedStrings.xml><?xml version="1.0" encoding="utf-8"?>
<sst xmlns="http://schemas.openxmlformats.org/spreadsheetml/2006/main" count="578" uniqueCount="361">
  <si>
    <t>Jednotkové množství</t>
  </si>
  <si>
    <t>t</t>
  </si>
  <si>
    <t>Výkaz výměr - stanovení nabídkové ceny</t>
  </si>
  <si>
    <t>Výkaz Výměr</t>
  </si>
  <si>
    <t>Nabídková cena dle výkazu výměr - Stanovení nabídkové ceny</t>
  </si>
  <si>
    <t>* Za  správnost stanovené sazby DPH nese odpovědnost účastník zadávacího řízení.</t>
  </si>
  <si>
    <t>Účastník:</t>
  </si>
  <si>
    <t>Odpad – nakládání</t>
  </si>
  <si>
    <t>Poplatek za uložení odpadu na skládku</t>
  </si>
  <si>
    <t>v zákonné výši</t>
  </si>
  <si>
    <t>Poplatek za skládkování</t>
  </si>
  <si>
    <t>ROK:</t>
  </si>
  <si>
    <t>Poplatek za skládkování celkem</t>
  </si>
  <si>
    <t>Poplatek bez slevy za 1 t</t>
  </si>
  <si>
    <r>
      <rPr>
        <b/>
        <u/>
        <sz val="18"/>
        <color theme="1"/>
        <rFont val="Times New Roman"/>
        <family val="1"/>
        <charset val="238"/>
      </rPr>
      <t>Návod pro vyplnění:</t>
    </r>
    <r>
      <rPr>
        <b/>
        <sz val="18"/>
        <color theme="1"/>
        <rFont val="Times New Roman"/>
        <family val="1"/>
        <charset val="238"/>
      </rPr>
      <t xml:space="preserve"> účastník vyplní pouze vyznačená, tzn. odemčená a podbarvená pole - žlutě, na všech záložkách  </t>
    </r>
  </si>
  <si>
    <t>Směsný komunální odpad (kat. č. 20 03 01) - jiné nakládání než skládkování</t>
  </si>
  <si>
    <t>Objemný odpad (kat. č. 20 03 07) - jiné nakládání než skládkování</t>
  </si>
  <si>
    <t xml:space="preserve">Množství skládkovného odpadu </t>
  </si>
  <si>
    <t xml:space="preserve">Nakládání s SKO a objemnými odpady </t>
  </si>
  <si>
    <t>Nakládání s SKO a objemnými odpady</t>
  </si>
  <si>
    <t>Cena za nakládání</t>
  </si>
  <si>
    <t>Cena za nakládání s SKO a objemným odpadem celkem</t>
  </si>
  <si>
    <t>Jednotková cena za 1 t</t>
  </si>
  <si>
    <t>Limit pro slevu (t/obyv)</t>
  </si>
  <si>
    <t>Poplatek se slevou za 1 t</t>
  </si>
  <si>
    <t>Max. množství odpadu se slevou (t):</t>
  </si>
  <si>
    <t>Množství odpadu se slevou (t):</t>
  </si>
  <si>
    <t>Max. množství odpadu bez slevy (t):</t>
  </si>
  <si>
    <t>Množství odpadu bez slevy (t):</t>
  </si>
  <si>
    <t>Výše poplatku se slevou (§157)</t>
  </si>
  <si>
    <t>Ostatní - poplatek bez slevy</t>
  </si>
  <si>
    <t>Množství produkovaného SKO *</t>
  </si>
  <si>
    <t>Množství produkovaného objemného odpadu *</t>
  </si>
  <si>
    <t>Množství skládkovaného SKO a objemného odpadu</t>
  </si>
  <si>
    <t>Směsný komunální odpad (kat. č. 20 03 01) - skládkování</t>
  </si>
  <si>
    <t>Objemný odpad (kat. č. 20 03 07) - skládkování</t>
  </si>
  <si>
    <t>1 100 l</t>
  </si>
  <si>
    <t>Výkaz výměr - Spotřební materiál</t>
  </si>
  <si>
    <t>Dodání spotřebního materiálu</t>
  </si>
  <si>
    <t>Jednotka</t>
  </si>
  <si>
    <t>Jednotková cena bez DPH za 1 ks</t>
  </si>
  <si>
    <t>Výkaz výměr - pronájem nádob</t>
  </si>
  <si>
    <t xml:space="preserve">Pronájem  nádob </t>
  </si>
  <si>
    <t>Výkaz výměr - Odpad - nakládání</t>
  </si>
  <si>
    <t>kus</t>
  </si>
  <si>
    <t>Vývoz nádob - SKO</t>
  </si>
  <si>
    <t>Objem sběrných nádob</t>
  </si>
  <si>
    <t>Počet nádob</t>
  </si>
  <si>
    <t>Cena za vývoz celkem bez DPH</t>
  </si>
  <si>
    <t>Celkem vývoz nádob SKO</t>
  </si>
  <si>
    <t xml:space="preserve">* cena zahrnuje veškeré činnosti stanovené v bodě 2 zadávací dokumentace, s výjimkou části díla, které je oceněno samostatně, zejména nakládání s převzatými odpady </t>
  </si>
  <si>
    <t>Jednotková cena bez DPH za pronájem jedné nádoby za měsíc</t>
  </si>
  <si>
    <t>Pronájem nádob</t>
  </si>
  <si>
    <t>Jednotková cena bez DPH za pronájem jedné nádoby (kontejneru) za měsíc</t>
  </si>
  <si>
    <t>Celkem</t>
  </si>
  <si>
    <t>Dodávka</t>
  </si>
  <si>
    <t>počet / ks / rok</t>
  </si>
  <si>
    <t>Jednotková cena bez DPH za 1 kus</t>
  </si>
  <si>
    <t>Cena za rok</t>
  </si>
  <si>
    <t>Dodání materiálu - celkem</t>
  </si>
  <si>
    <t xml:space="preserve">Cena za nakládání s odpady 
v rámci svozu SKO a separovaných odpadů </t>
  </si>
  <si>
    <t>Nádoba</t>
  </si>
  <si>
    <t>Délka pronájmu / měsíc</t>
  </si>
  <si>
    <t xml:space="preserve">Cena za pronájem nádob celkem za rok bez DPH </t>
  </si>
  <si>
    <t>Vývoz nádob SKO</t>
  </si>
  <si>
    <t>Nákup spotřebního vybavení</t>
  </si>
  <si>
    <t>Jednotková cena bez DPH (za jeden výsyp jedné nádoby)*</t>
  </si>
  <si>
    <t>Počet obyvatel obce:</t>
  </si>
  <si>
    <t>1 x za týden</t>
  </si>
  <si>
    <t>Výsyp nádob</t>
  </si>
  <si>
    <t>60 l</t>
  </si>
  <si>
    <t>120 l</t>
  </si>
  <si>
    <t>240 l</t>
  </si>
  <si>
    <t>** zadavatel si vyhrazuje právo upravovat četnost svozu dle aktuálních potřeb a požadavků občanů města, případně realizovat vývoz na výzvu</t>
  </si>
  <si>
    <t>Četnost vývozu**</t>
  </si>
  <si>
    <t>Sběrné nádoby na SKO</t>
  </si>
  <si>
    <t>1 kus / měsíc</t>
  </si>
  <si>
    <t>Výkaz výměr - Mytí nádob</t>
  </si>
  <si>
    <t xml:space="preserve">Sběrné nádoby na SKO </t>
  </si>
  <si>
    <t>Jednotková cena bez DPH (za mytí jedné nádoby)*</t>
  </si>
  <si>
    <t>1 kus</t>
  </si>
  <si>
    <t>Výkaz výměr - Přistavení VOK</t>
  </si>
  <si>
    <t>Přistavení VOK</t>
  </si>
  <si>
    <t xml:space="preserve">Jednotka </t>
  </si>
  <si>
    <t>Výkaz výměr - Provedení sběru vánočních stromků</t>
  </si>
  <si>
    <t>Provedení sběru vánočních stromků</t>
  </si>
  <si>
    <t>Jednotková cena bez DPH (za komplexní provedení sběru vánočních stromků)*</t>
  </si>
  <si>
    <t>** ceny jsou uvedeny bez poplatku za uložení odpadu na skládku, poplatek bude k ceně připočten v aktuální výši dle zákona.</t>
  </si>
  <si>
    <t>Směsný komunální odpad (kat. č. 200301)** - skládkování</t>
  </si>
  <si>
    <t>Objemný odpad (kat. č. 20 03 07)** - skládkování</t>
  </si>
  <si>
    <t>2030 a dál</t>
  </si>
  <si>
    <t>-</t>
  </si>
  <si>
    <t>1 100 l</t>
  </si>
  <si>
    <t xml:space="preserve">Cena za mytí nádob celkem bez DPH </t>
  </si>
  <si>
    <t>Mytí nádob - celkem</t>
  </si>
  <si>
    <t>Přistavení kontejenru</t>
  </si>
  <si>
    <t>Přistavení kontejnerů - celkem</t>
  </si>
  <si>
    <t>Výkaz výměr - provedení sběru vánočních stromků</t>
  </si>
  <si>
    <t xml:space="preserve">Provedení sběru </t>
  </si>
  <si>
    <t>Mytí nádob</t>
  </si>
  <si>
    <t xml:space="preserve">Přistavení kontejnerů </t>
  </si>
  <si>
    <t>Cena celkem za rok 2026 bez DPH (Kč)</t>
  </si>
  <si>
    <t>Výše DPH za rok 2026 (Kč)</t>
  </si>
  <si>
    <t>Cena celkem za rok 2026 včetně DPH (Kč)</t>
  </si>
  <si>
    <t>Cena celkem za rok 2027 bez DPH (Kč)</t>
  </si>
  <si>
    <t>Výše DPH za rok 2027 (Kč)</t>
  </si>
  <si>
    <t>Cena celkem za rok 2027 včetně DPH (Kč)</t>
  </si>
  <si>
    <t>Cena celkem za rok 2028 bez DPH (Kč)</t>
  </si>
  <si>
    <t>Výše DPH za rok 2028 (Kč)</t>
  </si>
  <si>
    <t>Cena celkem za rok 2028 včetně DPH (Kč)</t>
  </si>
  <si>
    <t>Cena celkem za rok 2029 bez DPH (Kč)</t>
  </si>
  <si>
    <t>Výše DPH za 2029. rok (Kč)</t>
  </si>
  <si>
    <t>Cena celkem za rok 2029 včetně DPH (Kč)</t>
  </si>
  <si>
    <t>Cena celkem za rok 2030 bez DPH (Kč)</t>
  </si>
  <si>
    <t>Výše DPH za rok 2030 (Kč)</t>
  </si>
  <si>
    <t>Cena celkem za rok 2030 včetně DPH (Kč)</t>
  </si>
  <si>
    <t>Cena celkem za rok 2031 bez DPH (Kč)</t>
  </si>
  <si>
    <t>Výše DPH za rok 2032 (Kč)</t>
  </si>
  <si>
    <t>Cena celkem za rok 2031 včetně DPH (Kč)</t>
  </si>
  <si>
    <t>Výše DPH za rok 2031 (Kč)</t>
  </si>
  <si>
    <t>Cena celkem za rok 2032 bez DPH (Kč)</t>
  </si>
  <si>
    <t>Cena celkem za rok 2032 včetně DPH (Kč)</t>
  </si>
  <si>
    <t>Cena celkem za rok 2033 bez DPH (Kč)</t>
  </si>
  <si>
    <t>Výše DPH za rok 2033 (Kč)</t>
  </si>
  <si>
    <t>Cena celkem za rok 2033 včetně DPH (Kč)</t>
  </si>
  <si>
    <t>Cena celkem za rok 2034 bez DPH (Kč)</t>
  </si>
  <si>
    <t>Výše DPH za rok 2035 (Kč)</t>
  </si>
  <si>
    <t>Výše DPH za rok 2034 (Kč)</t>
  </si>
  <si>
    <t>Cena celkem za rok 2034 včetně DPH (Kč)</t>
  </si>
  <si>
    <t>Cena celkem za rok 2035 bez DPH (Kč)</t>
  </si>
  <si>
    <t>Cena celkem za rok 2035 včetně DPH (Kč)</t>
  </si>
  <si>
    <t>Nabídková cena bez DPH v Kč za 10 let</t>
  </si>
  <si>
    <t>Výše DPH v Kč za 10 let</t>
  </si>
  <si>
    <t>Nabídková cena včetně DPH v Kč za 10 let</t>
  </si>
  <si>
    <t>počet / rok</t>
  </si>
  <si>
    <t>60 l až 150 l</t>
  </si>
  <si>
    <t>různá</t>
  </si>
  <si>
    <t>5 000 litrů – podzemní kontejner</t>
  </si>
  <si>
    <t>3 x za týden</t>
  </si>
  <si>
    <t>700 l</t>
  </si>
  <si>
    <t>120 l / 150 l</t>
  </si>
  <si>
    <t>Sběrné nádoby na separované odpady *</t>
  </si>
  <si>
    <t>Jednotková cena bez DPH (za jeden vývoz jedné nádoby)*</t>
  </si>
  <si>
    <t>Separační stání</t>
  </si>
  <si>
    <t>Papír – 1 100 l</t>
  </si>
  <si>
    <t>Papír – 240 l</t>
  </si>
  <si>
    <t>Plasty - 1 100 l</t>
  </si>
  <si>
    <t>Plasty - 240 l</t>
  </si>
  <si>
    <t>Sklo – 1 100 l</t>
  </si>
  <si>
    <t>1 x za 14 dní</t>
  </si>
  <si>
    <t>Sklo – 240 l</t>
  </si>
  <si>
    <t>Sklo - zvon</t>
  </si>
  <si>
    <t>Nápojové kartony – 240 l / 360 l</t>
  </si>
  <si>
    <t>Kovy – 1 000 l</t>
  </si>
  <si>
    <t>1 x za 2 týdny</t>
  </si>
  <si>
    <t>Kovy – zvon</t>
  </si>
  <si>
    <t>Jedlý olej a tuk – min. 240 l</t>
  </si>
  <si>
    <t>1 x za 3 měsíce</t>
  </si>
  <si>
    <t>Bioodpad – 240 l</t>
  </si>
  <si>
    <t>Bioodpad – min. 700 l</t>
  </si>
  <si>
    <t>2 x za týden</t>
  </si>
  <si>
    <t>Sklo – podzemní kontejner</t>
  </si>
  <si>
    <t>Nápojový karton – podzemní kontejner</t>
  </si>
  <si>
    <t>Kov – podzemní kontejner</t>
  </si>
  <si>
    <t xml:space="preserve">Nádoby u rodinných a bytových domů </t>
  </si>
  <si>
    <t>Papír – 240 l  od RD</t>
  </si>
  <si>
    <t>1 x za 4 týdny</t>
  </si>
  <si>
    <t>Plast – 240 l  od RD</t>
  </si>
  <si>
    <t>Bioodpady – 240 l</t>
  </si>
  <si>
    <t>Nádoby na SKO</t>
  </si>
  <si>
    <t>150 l</t>
  </si>
  <si>
    <t>Nádoby na separované odpady</t>
  </si>
  <si>
    <t>Papír  (240 l)</t>
  </si>
  <si>
    <t>Papír  (1 100 l)</t>
  </si>
  <si>
    <t>Plast (240 l)</t>
  </si>
  <si>
    <t>Plast (1 100 l)</t>
  </si>
  <si>
    <t>Sklo (240 l)</t>
  </si>
  <si>
    <t>Sklo (1 100 l)</t>
  </si>
  <si>
    <t>Nápojové kartony (min 240 l)</t>
  </si>
  <si>
    <t>Kov (1 100 l)</t>
  </si>
  <si>
    <t>Kov - zvon</t>
  </si>
  <si>
    <t>BIO – 240 l</t>
  </si>
  <si>
    <t>BIO – min. 700 l</t>
  </si>
  <si>
    <t>Jedlý olej a tuk (min. 240 l)</t>
  </si>
  <si>
    <t>Strojové mytí nádob
Objem nádoby</t>
  </si>
  <si>
    <t>Jednotková cena bez DPH za strojové mytí jedné nádoby</t>
  </si>
  <si>
    <r>
      <t>Přistavení velkoobjemového kontejneru o objemu do 10 m</t>
    </r>
    <r>
      <rPr>
        <vertAlign val="super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 xml:space="preserve"> včetně (zahrnuje náklady na manipulaci a dopravu)</t>
    </r>
  </si>
  <si>
    <t>Přistavení jednoho kontejneru</t>
  </si>
  <si>
    <r>
      <t>Přistavení velkoobjemového kontejneru o objemu nad 10 m</t>
    </r>
    <r>
      <rPr>
        <vertAlign val="super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 xml:space="preserve"> (zahrnuje náklady na manipulaci a dopravu)</t>
    </r>
  </si>
  <si>
    <t xml:space="preserve">Dohled a obsluha u přistaveného kontejneru </t>
  </si>
  <si>
    <t>Člověko/hodina</t>
  </si>
  <si>
    <t>* cena zahrnuje přistavení, odvoz a veškerou manipulaci s 1 ks VOK, cena nezahrnuje nakládání s převzatým objemným odpadem</t>
  </si>
  <si>
    <t>Provedení svozu nebezpečných odpadů</t>
  </si>
  <si>
    <t xml:space="preserve">jednotka </t>
  </si>
  <si>
    <t>Jednotková cena bez DPH (za provedení svozu NO)*</t>
  </si>
  <si>
    <t>1 svozová trasa (svozový den)</t>
  </si>
  <si>
    <t>Výkaz výměr - Svoz vyřazených elektrozařízení</t>
  </si>
  <si>
    <t>Provedení svozu vyřazených elektrozařízení</t>
  </si>
  <si>
    <t>Jednotková cena bez DPH (za provedení svozu elektrozařízení)</t>
  </si>
  <si>
    <t>kompletní svoz</t>
  </si>
  <si>
    <t>* cena zahrnuje veškeré náklady spojené s provedení sběru vánočních stromků, nezahrnuje nakládání s převzatými odpady, cena za nakládání s převzatými odpady se uvede do tabulky Odpad-nakládání (kód odpadu 20 01 38</t>
  </si>
  <si>
    <t>Výkaz výměr - Úklidová četa</t>
  </si>
  <si>
    <t>Zajištění úklidové čety</t>
  </si>
  <si>
    <t xml:space="preserve">Rozsah </t>
  </si>
  <si>
    <t>Cena za zajištění kompletního provozu úklidové čety vč. personálních nákladů, nákladů na dopravu a všech nákladů spojených s výkonem pracovníků apod.*</t>
  </si>
  <si>
    <t>Cena 1 hodinu</t>
  </si>
  <si>
    <t>* cena zahrnuje veškeré náklady spojené se zřízením a minimálně 8 hodinovým provozem úklidové čety, např. včetně dopravy na místo úklidu, pracovních pomůcek, apod.</t>
  </si>
  <si>
    <t>**cena nezahrnuje nakládání s převzatými odpady, cena za nakládání s převzatými odpady se uvede do tabulky Odpad-nakládání.</t>
  </si>
  <si>
    <t>Papír a lepenka (kat. č. 20 01 01)</t>
  </si>
  <si>
    <t>Kompozitní a nápojové kartony (kat. č. 20 01 01 01)</t>
  </si>
  <si>
    <t>Sklo (kat. č. 20 01 02)</t>
  </si>
  <si>
    <t>Textilní materiály (kat. č. 20 01 11)</t>
  </si>
  <si>
    <t>Jedlý olej a tuk (kat. č. 20 01 25)</t>
  </si>
  <si>
    <t>Dřevo neuvedené pod číslem 20 01 37 (kat. č. 20 01 38)</t>
  </si>
  <si>
    <t>Plasty (kat. č. 20 01 39)</t>
  </si>
  <si>
    <t>Kovy (kat. č. 20 01 40)</t>
  </si>
  <si>
    <t>Hliník (kat. č. 20 01 40 02)</t>
  </si>
  <si>
    <t>Biologicky rozložitelný odpad (kat. č. 20 02 01)</t>
  </si>
  <si>
    <t>Rozpouštědla (kat. č. 20 01 13)</t>
  </si>
  <si>
    <t>Kyseliny (kat. č. 20 01 14)</t>
  </si>
  <si>
    <t>Zásady (kat. č. 20 01 15)</t>
  </si>
  <si>
    <t>Pesticidy (kat. č. 20 01 19)</t>
  </si>
  <si>
    <t>Olej a tuk neuvedený pod číslem 20 01 25 (kat. č. 20 01 26)</t>
  </si>
  <si>
    <t>Barvy, tiskařské barvy, lepidla, pryskyřice obsahující nebezpečné látky (kat. č. 20 01 27)</t>
  </si>
  <si>
    <t>Jiná nepoužitelná léčiva neuvedená pod číslem 20 01 31 (kat. č. 20 01 32)</t>
  </si>
  <si>
    <t>Beton (kat. č. 17 01 01)</t>
  </si>
  <si>
    <t>Směsi nebo oddělené frakce betonu, cihel, tašek a keramických výrobků neuvedené pod číslem 17 01 06 (kat. č. 17 01 07)</t>
  </si>
  <si>
    <t>Asfaltové směsi neuvedené pod číslem 17 03 01 (kat. č. 17 03 02)</t>
  </si>
  <si>
    <t>Zemina a kamení neuvedené pod číslem 17 05 03 (kat č. 17 05 04)</t>
  </si>
  <si>
    <t>Stavební materiály obsahující azbest (kat. č. 17 06 05)</t>
  </si>
  <si>
    <t>Směsné stavební a demoliční odpady neuvedené pod čísly 17 09 01, 17 09 02 a 17 09 03 (kat. č. 17 09 04)</t>
  </si>
  <si>
    <t>Jednotková cena bez DPH (za 1 t)*</t>
  </si>
  <si>
    <t>Vývoz nádob - separace</t>
  </si>
  <si>
    <t>Typ nádoby</t>
  </si>
  <si>
    <t>Plasty -  1 100 l</t>
  </si>
  <si>
    <t>Plast - 240 l</t>
  </si>
  <si>
    <t>Sklo - 1 100 l</t>
  </si>
  <si>
    <t>Sklo - 240 l</t>
  </si>
  <si>
    <t>Sklo - spodní výsyp</t>
  </si>
  <si>
    <t xml:space="preserve">Kovy – 1 100 l </t>
  </si>
  <si>
    <t>Nádoby u rodinných a bytových domů</t>
  </si>
  <si>
    <t>Celkem vývoz nádob – separace</t>
  </si>
  <si>
    <t>Podzemní kontejner        5 000 l</t>
  </si>
  <si>
    <t xml:space="preserve">60 l </t>
  </si>
  <si>
    <t xml:space="preserve">Cena za vývoz celkem bez DPH </t>
  </si>
  <si>
    <t>Podzemní a polopodzemní kontejnery</t>
  </si>
  <si>
    <t>Papír – 5 000 l</t>
  </si>
  <si>
    <t xml:space="preserve">Papír </t>
  </si>
  <si>
    <t xml:space="preserve">Plasty </t>
  </si>
  <si>
    <t>Plast – 3 000 l / 5 000 l</t>
  </si>
  <si>
    <t>Sklo - 3 000 l / 5 000 l</t>
  </si>
  <si>
    <t>Sklo - 2 400 l / 5 000 l</t>
  </si>
  <si>
    <t>Nápojové kartony 2 400 l / 3 000 l</t>
  </si>
  <si>
    <t>Kovy - spodní výsyp</t>
  </si>
  <si>
    <t>Kovy - 2 400 l / 3 000 l</t>
  </si>
  <si>
    <t>Bioodpad - min. 770 l</t>
  </si>
  <si>
    <t>Bioodpad - 240 l</t>
  </si>
  <si>
    <t>Počet nádob k 1.1.2026</t>
  </si>
  <si>
    <t>Počet svozů / rok k 1.1.2026</t>
  </si>
  <si>
    <t>Bioodpady – 240 l od RD</t>
  </si>
  <si>
    <t>Nádoby na SKO 1.1.2026</t>
  </si>
  <si>
    <t>Nádoby na separované odpady k 1.1.2026</t>
  </si>
  <si>
    <t>240 l až 360 l</t>
  </si>
  <si>
    <t>700 l až 1 100 l</t>
  </si>
  <si>
    <t>Pytle na SKO - město</t>
  </si>
  <si>
    <t>Výkaz výměr - Provedení svozu nebezpečných odpadů</t>
  </si>
  <si>
    <t>Jednotková cena bez DPH (za provedení svozu NO - jeden svozový den)*</t>
  </si>
  <si>
    <t>Cena za rok celkem bez DPH</t>
  </si>
  <si>
    <t>Výkaz výměr - Provedení svozu vyřazených elektrozařízení</t>
  </si>
  <si>
    <t>Jednotková cena bez DPH (za provedení svozu - jeden svozový den)*</t>
  </si>
  <si>
    <t>Provedení svozu NO - celkem</t>
  </si>
  <si>
    <t>Provedení svozu elektrozařízení - celkem</t>
  </si>
  <si>
    <t>Počet hodin za rok</t>
  </si>
  <si>
    <t>Jednotková cena bez DPH** za 1 hodinu</t>
  </si>
  <si>
    <t>* cena zahrnuje veškeré náklady spojené s provedení sběru vánočních stromků, nezahrnuje nakládání s převzatými odpady, cena za nakládání s převzatými odpady se uvede do tabulky Odpad-nakládání (kód odpadu 20 01 38)</t>
  </si>
  <si>
    <t xml:space="preserve">* cena zahrnuje veškeré náklady spojené s provedení sběru nebezpečných odpadů, nezahrnuje nakládání s převzatými odpady, cena za nakládání s převzatými odpady se uvede do tabulky Odpad-nakládání </t>
  </si>
  <si>
    <t>počet / ks / (hodin) / rok</t>
  </si>
  <si>
    <t>Zajištění úklidové čety - celkem</t>
  </si>
  <si>
    <t>Počet tras za rok</t>
  </si>
  <si>
    <t xml:space="preserve">Nakládání s odpady </t>
  </si>
  <si>
    <t>Nakládání s odpady se svozu separovaných odpadů</t>
  </si>
  <si>
    <t>Kat. číslo odpadu</t>
  </si>
  <si>
    <t>Název druhu odpadu</t>
  </si>
  <si>
    <t>Kategorie odpadu</t>
  </si>
  <si>
    <t>Množství odpadu  (t)</t>
  </si>
  <si>
    <t>Jednotková cena bez DPH (za 1 t)</t>
  </si>
  <si>
    <t>Cena celkem bez DPH</t>
  </si>
  <si>
    <t>20 01 01</t>
  </si>
  <si>
    <t>O</t>
  </si>
  <si>
    <t>20 01 02</t>
  </si>
  <si>
    <t>Sklo</t>
  </si>
  <si>
    <t>20 01 39</t>
  </si>
  <si>
    <t>20 01 40</t>
  </si>
  <si>
    <t xml:space="preserve">Kovy </t>
  </si>
  <si>
    <t>20 01 25</t>
  </si>
  <si>
    <t>Jedlý olej a tuk</t>
  </si>
  <si>
    <t xml:space="preserve">Papír a lepenka </t>
  </si>
  <si>
    <t>20 01 38</t>
  </si>
  <si>
    <t>N</t>
  </si>
  <si>
    <t>20 01 13</t>
  </si>
  <si>
    <t>Rozpouštědla</t>
  </si>
  <si>
    <t>20 01 14</t>
  </si>
  <si>
    <t>Kyseliny</t>
  </si>
  <si>
    <t>20 01 15</t>
  </si>
  <si>
    <t xml:space="preserve">Zásady </t>
  </si>
  <si>
    <t>20 01 19</t>
  </si>
  <si>
    <t xml:space="preserve">Pesticidy </t>
  </si>
  <si>
    <t>20 01 26</t>
  </si>
  <si>
    <t>Olej a tuk neuvedený pod číslem 200125</t>
  </si>
  <si>
    <t>20 01 27</t>
  </si>
  <si>
    <t>Barvy, tiskařské barvy, lepidla, pryskyřice obsahující nebezpečné látky</t>
  </si>
  <si>
    <t>17 01 07</t>
  </si>
  <si>
    <t xml:space="preserve">Směsi nebo oddělené frakce betonu, cihel, tašek a keramických výrobků neuvedené pod číslem 17 01 06 </t>
  </si>
  <si>
    <t>17 03 02</t>
  </si>
  <si>
    <t xml:space="preserve">Asfaltové směsi neuvedené pod číslem 170301 </t>
  </si>
  <si>
    <t>17 06 05</t>
  </si>
  <si>
    <t>Stavební materiály obsahující azbest</t>
  </si>
  <si>
    <t>17 09 04</t>
  </si>
  <si>
    <t xml:space="preserve">Směsné stavební a demoliční odpady neuvedené pod čísly 17 09 01, 17 09 02 a 17 09 03 </t>
  </si>
  <si>
    <t>Nakládání s odpady celkem</t>
  </si>
  <si>
    <t>20 01 01 01</t>
  </si>
  <si>
    <t xml:space="preserve">Kompozitní a nápojové kartony </t>
  </si>
  <si>
    <t>20 01 11</t>
  </si>
  <si>
    <t>Textilní materiály</t>
  </si>
  <si>
    <t>Dřevo neuvedené pod číslem 20 01 37</t>
  </si>
  <si>
    <t>20 01 40 02</t>
  </si>
  <si>
    <t>Hliník</t>
  </si>
  <si>
    <t>20 02 01</t>
  </si>
  <si>
    <t>Biologicky rozložitelný odpad</t>
  </si>
  <si>
    <t>17 01 01</t>
  </si>
  <si>
    <t>Beton</t>
  </si>
  <si>
    <t>17 05 04</t>
  </si>
  <si>
    <t xml:space="preserve">Zemina a kamení neuvedené pod číslem 17 05 03 </t>
  </si>
  <si>
    <t>* cena zahrnuje veškeré náklady na následné nakládání s převzatým odpadem, účastník je oprávněn ocenit položku nulou, případně záporným číslem, záporně oceněná položka bude chápana jako platba zadavateli za převzaté odpady.</t>
  </si>
  <si>
    <t xml:space="preserve">*jedná se o předpokládané (pro stanovení nabídkové ceny závazné) množství odpadu 21 200 t (kódy 200301 a 200307), jehož produkce se předpokládá a které by mohlo být uloženo na skládce. V případě, že uchazeč bude s převzatým odpadem nakládat jiným konečným způsobem než skládkováním, (např. energetické využití), pak je oprávněn o toto množství výše uvednou hodnotu ponížit, (doplní ho do podžluceného pole) což se promítne do řádku Poplatek za skládkování. Uchazeč současně do nabídky uvede jakým jiným způsobem bude s odpadem (kódy 200301 a 200307) nakládat a toto sdělení (zejména množství odpadů 200301 a 200307, které nebude skládkováno) bude pro uchazeče závazné a bude zapracováno do smlouvy o dílo před jejím podpisem.     </t>
  </si>
  <si>
    <t>Lze uvést 0 až 20 800 t</t>
  </si>
  <si>
    <t>Lze uvést 0 až 400 t</t>
  </si>
  <si>
    <t>Cena za rok :</t>
  </si>
  <si>
    <t>Vývoz nádob separace</t>
  </si>
  <si>
    <t>Provedení svozu NO</t>
  </si>
  <si>
    <t>Provedení svozu elektrozařízení</t>
  </si>
  <si>
    <t>Úklidová četa</t>
  </si>
  <si>
    <t>Nakládání s odpady (bez SKO)</t>
  </si>
  <si>
    <t>Počet nádob k 1.1.2028</t>
  </si>
  <si>
    <t>Počet svozů / rok k 1.1.2028</t>
  </si>
  <si>
    <t>Cena za vývoz celkem bez DPH od 1.1.2028</t>
  </si>
  <si>
    <t>Počet nádob k 1.1.2030</t>
  </si>
  <si>
    <t>Počet svozů / rok k 1.1.2030</t>
  </si>
  <si>
    <t>Cena za vývoz celkem bez DPH od 1.1.2030</t>
  </si>
  <si>
    <t xml:space="preserve">Cena za vývoz celkem bez DPH od 1.1.2030 </t>
  </si>
  <si>
    <t xml:space="preserve">Cena za vývoz celkem bez DPH od 1.1.2028 </t>
  </si>
  <si>
    <t>Počet nádob k 1.12026</t>
  </si>
  <si>
    <t>20 01 32</t>
  </si>
  <si>
    <t xml:space="preserve">Jiná nepoužitelná léčiva neuvedená pod číslem 20 01 31 </t>
  </si>
  <si>
    <t xml:space="preserve">Pozn. 1 : U ostatních odpadů (mimo výše uvedených Směsného komunálního odpadu a Objemných odpadů), pokud budou uloženy na skládku se předpokládá, že budou uloženy jako zbytkový odpad (případně nebezpečný), a tudíž se nepředpokládá, že by v průběhu trvání smlouvy docházelo k výrzné změně výše poplatku (příloha č.9 k zákonu 541/2020 Sb., o odpadech). V případě, že takovéto odpady plánuje uchazeč ukládat na skládku, pak zákonný poplatek (za zbytkový odpad) za rok 2026 bude již součástí nabídkové ceny za 1 tunu. V případě změny výše poplatku, nebo jiného důvodu znemožňujícího ukládat odpad na skládku jako zbytkový odpad, bude každý takový případ posouzen v průběhu smlouvy individuálně a poplatek upraven dle zákonné výše. </t>
  </si>
  <si>
    <t>Jednotková cena bez DPH za přistavení 1 VOK (nebo 1 hodinu odsluhy)</t>
  </si>
  <si>
    <t>Jednotková cena bez DPH (za přistavení a vývoz 1 VOK)* a (cena za 1 hodinu obsluhy)</t>
  </si>
  <si>
    <t>Cena celkem za rok</t>
  </si>
  <si>
    <t>*cena zahrnuje veškeré činnosti stanovené v návrhu smlouvy, který tvoří přílohu č. 5 zadávací dokumentace týkající se svozu odpadů (cena nezahrnuje pronájem nádob, mytí nádob a nakládání s převzatými odpady, cena za nakládání s převzatými odpady se uvede do tabulky Odpad-nakládání).</t>
  </si>
  <si>
    <t>Výkaz výměr - Svoz nebezpečných odpadů</t>
  </si>
  <si>
    <t>Provedení sběru vánočních stromků -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</si>
</sst>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K_č_-;\-* #,##0.00\ _K_č_-;_-* &quot;-&quot;??\ _K_č_-;_-@_-"/>
    <numFmt numFmtId="165" formatCode="#,##0.00\ &quot;Kč&quot;"/>
    <numFmt numFmtId="166" formatCode="#,##0.00\ _K_č"/>
    <numFmt numFmtId="167" formatCode="#,##0.00_ ;\-#,##0.00\ "/>
    <numFmt numFmtId="168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6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u/>
      <sz val="18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i/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/>
        <bgColor indexed="64"/>
      </patternFill>
    </fill>
  </fills>
  <borders count="6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394">
    <xf numFmtId="0" fontId="0" fillId="0" borderId="0" xfId="0"/>
    <xf numFmtId="0" fontId="5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15" fillId="2" borderId="1" xfId="0" applyFont="1" applyFill="1" applyBorder="1" applyAlignment="1" applyProtection="1">
      <alignment horizontal="center" vertical="center" wrapText="1"/>
      <protection hidden="1"/>
    </xf>
    <xf numFmtId="0" fontId="15" fillId="2" borderId="4" xfId="0" applyFont="1" applyFill="1" applyBorder="1" applyAlignment="1" applyProtection="1">
      <alignment horizontal="center" vertical="center" wrapText="1"/>
      <protection hidden="1"/>
    </xf>
    <xf numFmtId="0" fontId="10" fillId="8" borderId="7" xfId="0" applyFont="1" applyFill="1" applyBorder="1" applyAlignment="1" applyProtection="1">
      <alignment horizontal="center" vertical="center" wrapText="1"/>
      <protection hidden="1"/>
    </xf>
    <xf numFmtId="4" fontId="10" fillId="8" borderId="7" xfId="0" applyNumberFormat="1" applyFont="1" applyFill="1" applyBorder="1" applyAlignment="1" applyProtection="1">
      <alignment horizontal="center" vertical="center" wrapText="1"/>
      <protection hidden="1"/>
    </xf>
    <xf numFmtId="0" fontId="21" fillId="0" borderId="0" xfId="0" applyFont="1" applyProtection="1">
      <protection hidden="1"/>
    </xf>
    <xf numFmtId="4" fontId="10" fillId="0" borderId="7" xfId="0" applyNumberFormat="1" applyFont="1" applyBorder="1" applyAlignment="1" applyProtection="1">
      <alignment horizontal="center" vertical="center" wrapText="1"/>
      <protection hidden="1"/>
    </xf>
    <xf numFmtId="0" fontId="15" fillId="2" borderId="6" xfId="0" applyFont="1" applyFill="1" applyBorder="1" applyAlignment="1" applyProtection="1">
      <alignment horizontal="center" vertical="center" wrapText="1"/>
      <protection hidden="1"/>
    </xf>
    <xf numFmtId="0" fontId="15" fillId="2" borderId="41" xfId="0" applyFont="1" applyFill="1" applyBorder="1" applyAlignment="1" applyProtection="1">
      <alignment horizontal="center" vertical="center" wrapText="1"/>
      <protection hidden="1"/>
    </xf>
    <xf numFmtId="0" fontId="15" fillId="2" borderId="1" xfId="0" applyFont="1" applyFill="1" applyBorder="1" applyAlignment="1" applyProtection="1">
      <alignment horizontal="left" vertical="center" wrapText="1"/>
      <protection hidden="1"/>
    </xf>
    <xf numFmtId="3" fontId="10" fillId="8" borderId="7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16" xfId="0" applyFont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5" fillId="0" borderId="5" xfId="0" applyFont="1" applyBorder="1" applyAlignment="1" applyProtection="1">
      <alignment horizontal="justify" vertical="center" wrapText="1"/>
      <protection hidden="1"/>
    </xf>
    <xf numFmtId="0" fontId="2" fillId="2" borderId="2" xfId="0" applyFont="1" applyFill="1" applyBorder="1" applyProtection="1">
      <protection hidden="1"/>
    </xf>
    <xf numFmtId="0" fontId="10" fillId="5" borderId="0" xfId="0" applyFont="1" applyFill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left" vertical="center" wrapText="1"/>
      <protection hidden="1"/>
    </xf>
    <xf numFmtId="0" fontId="10" fillId="8" borderId="0" xfId="0" applyFont="1" applyFill="1" applyAlignment="1" applyProtection="1">
      <alignment horizontal="center" vertical="center" wrapText="1"/>
      <protection hidden="1"/>
    </xf>
    <xf numFmtId="166" fontId="5" fillId="5" borderId="0" xfId="0" applyNumberFormat="1" applyFont="1" applyFill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wrapText="1"/>
      <protection hidden="1"/>
    </xf>
    <xf numFmtId="164" fontId="2" fillId="8" borderId="4" xfId="1" applyFont="1" applyFill="1" applyBorder="1" applyAlignment="1" applyProtection="1">
      <alignment horizontal="center" vertical="center"/>
      <protection hidden="1"/>
    </xf>
    <xf numFmtId="164" fontId="2" fillId="8" borderId="1" xfId="1" applyFont="1" applyFill="1" applyBorder="1" applyAlignment="1" applyProtection="1">
      <alignment horizontal="center" vertical="center"/>
      <protection hidden="1"/>
    </xf>
    <xf numFmtId="0" fontId="2" fillId="8" borderId="21" xfId="0" applyFont="1" applyFill="1" applyBorder="1" applyAlignment="1" applyProtection="1">
      <alignment wrapText="1"/>
      <protection hidden="1"/>
    </xf>
    <xf numFmtId="0" fontId="5" fillId="8" borderId="21" xfId="0" applyFont="1" applyFill="1" applyBorder="1" applyProtection="1">
      <protection hidden="1"/>
    </xf>
    <xf numFmtId="0" fontId="12" fillId="8" borderId="22" xfId="0" applyFont="1" applyFill="1" applyBorder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2" fillId="8" borderId="16" xfId="0" applyFont="1" applyFill="1" applyBorder="1" applyAlignment="1" applyProtection="1">
      <alignment wrapText="1"/>
      <protection hidden="1"/>
    </xf>
    <xf numFmtId="0" fontId="5" fillId="8" borderId="32" xfId="0" applyFont="1" applyFill="1" applyBorder="1" applyProtection="1">
      <protection hidden="1"/>
    </xf>
    <xf numFmtId="0" fontId="2" fillId="2" borderId="6" xfId="0" applyFont="1" applyFill="1" applyBorder="1" applyAlignment="1" applyProtection="1">
      <alignment horizontal="center" vertical="center"/>
      <protection hidden="1"/>
    </xf>
    <xf numFmtId="0" fontId="2" fillId="2" borderId="8" xfId="0" applyFont="1" applyFill="1" applyBorder="1" applyProtection="1">
      <protection hidden="1"/>
    </xf>
    <xf numFmtId="0" fontId="5" fillId="6" borderId="6" xfId="0" applyFont="1" applyFill="1" applyBorder="1" applyAlignment="1" applyProtection="1">
      <alignment horizontal="center"/>
      <protection hidden="1"/>
    </xf>
    <xf numFmtId="164" fontId="5" fillId="6" borderId="30" xfId="0" applyNumberFormat="1" applyFont="1" applyFill="1" applyBorder="1" applyAlignment="1" applyProtection="1">
      <alignment horizontal="center"/>
      <protection hidden="1"/>
    </xf>
    <xf numFmtId="164" fontId="5" fillId="6" borderId="24" xfId="0" applyNumberFormat="1" applyFont="1" applyFill="1" applyBorder="1" applyAlignment="1" applyProtection="1">
      <alignment horizontal="center"/>
      <protection hidden="1"/>
    </xf>
    <xf numFmtId="0" fontId="10" fillId="8" borderId="1" xfId="0" applyFont="1" applyFill="1" applyBorder="1" applyAlignment="1" applyProtection="1">
      <alignment horizontal="left" vertical="center" wrapText="1"/>
      <protection hidden="1"/>
    </xf>
    <xf numFmtId="4" fontId="5" fillId="6" borderId="18" xfId="0" applyNumberFormat="1" applyFont="1" applyFill="1" applyBorder="1" applyAlignment="1" applyProtection="1">
      <alignment horizontal="center"/>
      <protection hidden="1"/>
    </xf>
    <xf numFmtId="4" fontId="5" fillId="6" borderId="19" xfId="0" applyNumberFormat="1" applyFont="1" applyFill="1" applyBorder="1" applyAlignment="1" applyProtection="1">
      <alignment horizontal="center"/>
      <protection hidden="1"/>
    </xf>
    <xf numFmtId="4" fontId="5" fillId="8" borderId="20" xfId="0" applyNumberFormat="1" applyFont="1" applyFill="1" applyBorder="1" applyAlignment="1" applyProtection="1">
      <alignment horizontal="center"/>
      <protection hidden="1"/>
    </xf>
    <xf numFmtId="4" fontId="5" fillId="8" borderId="17" xfId="0" applyNumberFormat="1" applyFont="1" applyFill="1" applyBorder="1" applyAlignment="1" applyProtection="1">
      <alignment horizontal="center"/>
      <protection hidden="1"/>
    </xf>
    <xf numFmtId="0" fontId="15" fillId="10" borderId="1" xfId="0" applyFont="1" applyFill="1" applyBorder="1" applyAlignment="1" applyProtection="1">
      <alignment horizontal="left" vertical="center" wrapText="1"/>
      <protection hidden="1"/>
    </xf>
    <xf numFmtId="4" fontId="5" fillId="10" borderId="20" xfId="0" applyNumberFormat="1" applyFont="1" applyFill="1" applyBorder="1" applyAlignment="1" applyProtection="1">
      <alignment horizontal="center"/>
      <protection hidden="1"/>
    </xf>
    <xf numFmtId="4" fontId="5" fillId="10" borderId="17" xfId="0" applyNumberFormat="1" applyFont="1" applyFill="1" applyBorder="1" applyAlignment="1" applyProtection="1">
      <alignment horizontal="center"/>
      <protection hidden="1"/>
    </xf>
    <xf numFmtId="0" fontId="10" fillId="8" borderId="5" xfId="0" applyFont="1" applyFill="1" applyBorder="1" applyAlignment="1" applyProtection="1">
      <alignment horizontal="left" vertical="center" wrapText="1"/>
      <protection hidden="1"/>
    </xf>
    <xf numFmtId="4" fontId="5" fillId="6" borderId="20" xfId="0" applyNumberFormat="1" applyFont="1" applyFill="1" applyBorder="1" applyAlignment="1" applyProtection="1">
      <alignment horizontal="center"/>
      <protection hidden="1"/>
    </xf>
    <xf numFmtId="4" fontId="5" fillId="6" borderId="17" xfId="0" applyNumberFormat="1" applyFont="1" applyFill="1" applyBorder="1" applyAlignment="1" applyProtection="1">
      <alignment horizontal="center"/>
      <protection hidden="1"/>
    </xf>
    <xf numFmtId="0" fontId="10" fillId="0" borderId="23" xfId="0" applyFont="1" applyBorder="1" applyAlignment="1" applyProtection="1">
      <alignment horizontal="left" vertical="center" wrapText="1"/>
      <protection hidden="1"/>
    </xf>
    <xf numFmtId="4" fontId="5" fillId="3" borderId="27" xfId="0" applyNumberFormat="1" applyFont="1" applyFill="1" applyBorder="1" applyAlignment="1" applyProtection="1">
      <alignment horizontal="center" vertical="center"/>
      <protection locked="0" hidden="1"/>
    </xf>
    <xf numFmtId="4" fontId="5" fillId="8" borderId="31" xfId="0" applyNumberFormat="1" applyFont="1" applyFill="1" applyBorder="1" applyAlignment="1" applyProtection="1">
      <alignment horizontal="center" vertical="center"/>
      <protection hidden="1"/>
    </xf>
    <xf numFmtId="4" fontId="5" fillId="8" borderId="29" xfId="0" applyNumberFormat="1" applyFont="1" applyFill="1" applyBorder="1" applyAlignment="1" applyProtection="1">
      <alignment horizontal="center" vertical="center"/>
      <protection hidden="1"/>
    </xf>
    <xf numFmtId="0" fontId="15" fillId="10" borderId="5" xfId="0" applyFont="1" applyFill="1" applyBorder="1" applyAlignment="1" applyProtection="1">
      <alignment horizontal="left" vertical="center" wrapText="1"/>
      <protection hidden="1"/>
    </xf>
    <xf numFmtId="4" fontId="5" fillId="10" borderId="25" xfId="0" applyNumberFormat="1" applyFont="1" applyFill="1" applyBorder="1" applyAlignment="1" applyProtection="1">
      <alignment horizontal="center"/>
      <protection hidden="1"/>
    </xf>
    <xf numFmtId="4" fontId="5" fillId="10" borderId="26" xfId="0" applyNumberFormat="1" applyFont="1" applyFill="1" applyBorder="1" applyAlignment="1" applyProtection="1">
      <alignment horizontal="center"/>
      <protection hidden="1"/>
    </xf>
    <xf numFmtId="0" fontId="10" fillId="0" borderId="5" xfId="0" applyFont="1" applyBorder="1" applyAlignment="1" applyProtection="1">
      <alignment horizontal="left" vertical="center" wrapText="1"/>
      <protection hidden="1"/>
    </xf>
    <xf numFmtId="4" fontId="5" fillId="8" borderId="28" xfId="0" applyNumberFormat="1" applyFont="1" applyFill="1" applyBorder="1" applyAlignment="1" applyProtection="1">
      <alignment horizontal="center" vertical="center"/>
      <protection hidden="1"/>
    </xf>
    <xf numFmtId="0" fontId="2" fillId="8" borderId="0" xfId="0" applyFont="1" applyFill="1" applyProtection="1">
      <protection hidden="1"/>
    </xf>
    <xf numFmtId="0" fontId="2" fillId="2" borderId="15" xfId="0" applyFont="1" applyFill="1" applyBorder="1" applyAlignment="1" applyProtection="1">
      <alignment horizontal="left" wrapText="1"/>
      <protection hidden="1"/>
    </xf>
    <xf numFmtId="4" fontId="5" fillId="2" borderId="28" xfId="0" applyNumberFormat="1" applyFont="1" applyFill="1" applyBorder="1" applyAlignment="1" applyProtection="1">
      <alignment horizontal="center" vertical="center"/>
      <protection hidden="1"/>
    </xf>
    <xf numFmtId="4" fontId="5" fillId="2" borderId="29" xfId="0" applyNumberFormat="1" applyFont="1" applyFill="1" applyBorder="1" applyAlignment="1" applyProtection="1">
      <alignment horizontal="center" vertical="center"/>
      <protection hidden="1"/>
    </xf>
    <xf numFmtId="0" fontId="5" fillId="7" borderId="1" xfId="0" applyFont="1" applyFill="1" applyBorder="1" applyProtection="1">
      <protection hidden="1"/>
    </xf>
    <xf numFmtId="3" fontId="5" fillId="7" borderId="4" xfId="0" applyNumberFormat="1" applyFont="1" applyFill="1" applyBorder="1" applyProtection="1">
      <protection hidden="1"/>
    </xf>
    <xf numFmtId="0" fontId="2" fillId="8" borderId="11" xfId="0" applyFont="1" applyFill="1" applyBorder="1" applyAlignment="1" applyProtection="1">
      <alignment wrapText="1"/>
      <protection hidden="1"/>
    </xf>
    <xf numFmtId="0" fontId="2" fillId="2" borderId="3" xfId="0" applyFont="1" applyFill="1" applyBorder="1" applyAlignment="1" applyProtection="1">
      <alignment wrapText="1"/>
      <protection hidden="1"/>
    </xf>
    <xf numFmtId="0" fontId="2" fillId="8" borderId="32" xfId="0" applyFont="1" applyFill="1" applyBorder="1" applyAlignment="1" applyProtection="1">
      <alignment wrapText="1"/>
      <protection hidden="1"/>
    </xf>
    <xf numFmtId="0" fontId="5" fillId="8" borderId="35" xfId="0" applyFont="1" applyFill="1" applyBorder="1" applyProtection="1">
      <protection hidden="1"/>
    </xf>
    <xf numFmtId="0" fontId="5" fillId="0" borderId="15" xfId="0" applyFont="1" applyBorder="1" applyAlignment="1" applyProtection="1">
      <alignment horizontal="center"/>
      <protection hidden="1"/>
    </xf>
    <xf numFmtId="0" fontId="5" fillId="6" borderId="18" xfId="0" applyFont="1" applyFill="1" applyBorder="1" applyAlignment="1" applyProtection="1">
      <alignment horizontal="center"/>
      <protection hidden="1"/>
    </xf>
    <xf numFmtId="0" fontId="5" fillId="6" borderId="19" xfId="0" applyFont="1" applyFill="1" applyBorder="1" applyAlignment="1" applyProtection="1">
      <alignment horizontal="center"/>
      <protection hidden="1"/>
    </xf>
    <xf numFmtId="0" fontId="5" fillId="4" borderId="15" xfId="0" applyFont="1" applyFill="1" applyBorder="1" applyAlignment="1" applyProtection="1">
      <alignment horizontal="center"/>
      <protection hidden="1"/>
    </xf>
    <xf numFmtId="4" fontId="5" fillId="4" borderId="20" xfId="0" applyNumberFormat="1" applyFont="1" applyFill="1" applyBorder="1" applyAlignment="1" applyProtection="1">
      <alignment horizontal="center"/>
      <protection hidden="1"/>
    </xf>
    <xf numFmtId="4" fontId="5" fillId="4" borderId="17" xfId="0" applyNumberFormat="1" applyFont="1" applyFill="1" applyBorder="1" applyAlignment="1" applyProtection="1">
      <alignment horizontal="center"/>
      <protection hidden="1"/>
    </xf>
    <xf numFmtId="4" fontId="5" fillId="8" borderId="37" xfId="0" applyNumberFormat="1" applyFont="1" applyFill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/>
      <protection hidden="1"/>
    </xf>
    <xf numFmtId="4" fontId="5" fillId="8" borderId="38" xfId="0" applyNumberFormat="1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0" fontId="5" fillId="8" borderId="1" xfId="0" applyFont="1" applyFill="1" applyBorder="1" applyProtection="1">
      <protection hidden="1"/>
    </xf>
    <xf numFmtId="0" fontId="5" fillId="8" borderId="1" xfId="0" applyFont="1" applyFill="1" applyBorder="1" applyAlignment="1" applyProtection="1">
      <alignment vertical="center" wrapText="1"/>
      <protection hidden="1"/>
    </xf>
    <xf numFmtId="0" fontId="6" fillId="9" borderId="1" xfId="0" applyFont="1" applyFill="1" applyBorder="1" applyAlignment="1" applyProtection="1">
      <alignment horizontal="left" vertical="center" wrapText="1"/>
      <protection hidden="1"/>
    </xf>
    <xf numFmtId="0" fontId="5" fillId="0" borderId="10" xfId="0" applyFont="1" applyBorder="1" applyProtection="1">
      <protection hidden="1"/>
    </xf>
    <xf numFmtId="0" fontId="5" fillId="0" borderId="10" xfId="0" applyFont="1" applyBorder="1" applyAlignment="1" applyProtection="1">
      <alignment vertical="center" wrapText="1"/>
      <protection hidden="1"/>
    </xf>
    <xf numFmtId="0" fontId="15" fillId="0" borderId="0" xfId="0" applyFont="1" applyAlignment="1" applyProtection="1">
      <alignment horizontal="center"/>
      <protection hidden="1"/>
    </xf>
    <xf numFmtId="0" fontId="10" fillId="0" borderId="1" xfId="0" applyFont="1" applyBorder="1" applyAlignment="1" applyProtection="1">
      <alignment vertical="center" wrapText="1"/>
      <protection hidden="1"/>
    </xf>
    <xf numFmtId="165" fontId="5" fillId="3" borderId="7" xfId="0" applyNumberFormat="1" applyFont="1" applyFill="1" applyBorder="1" applyAlignment="1" applyProtection="1">
      <alignment horizontal="center" vertical="center" wrapText="1"/>
      <protection locked="0"/>
    </xf>
    <xf numFmtId="165" fontId="5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8" borderId="0" xfId="0" applyFont="1" applyFill="1" applyAlignment="1" applyProtection="1">
      <alignment horizontal="center"/>
      <protection hidden="1"/>
    </xf>
    <xf numFmtId="0" fontId="17" fillId="8" borderId="0" xfId="0" applyFont="1" applyFill="1" applyAlignment="1" applyProtection="1">
      <alignment wrapText="1"/>
      <protection hidden="1"/>
    </xf>
    <xf numFmtId="0" fontId="2" fillId="2" borderId="8" xfId="0" applyFont="1" applyFill="1" applyBorder="1" applyAlignment="1" applyProtection="1">
      <alignment horizontal="center" vertical="center"/>
      <protection hidden="1"/>
    </xf>
    <xf numFmtId="164" fontId="5" fillId="6" borderId="44" xfId="0" applyNumberFormat="1" applyFont="1" applyFill="1" applyBorder="1" applyAlignment="1" applyProtection="1">
      <alignment horizontal="center"/>
      <protection hidden="1"/>
    </xf>
    <xf numFmtId="4" fontId="5" fillId="6" borderId="45" xfId="0" applyNumberFormat="1" applyFont="1" applyFill="1" applyBorder="1" applyAlignment="1" applyProtection="1">
      <alignment horizontal="center"/>
      <protection hidden="1"/>
    </xf>
    <xf numFmtId="4" fontId="5" fillId="8" borderId="46" xfId="0" applyNumberFormat="1" applyFont="1" applyFill="1" applyBorder="1" applyAlignment="1" applyProtection="1">
      <alignment horizontal="center"/>
      <protection hidden="1"/>
    </xf>
    <xf numFmtId="4" fontId="5" fillId="10" borderId="46" xfId="0" applyNumberFormat="1" applyFont="1" applyFill="1" applyBorder="1" applyAlignment="1" applyProtection="1">
      <alignment horizontal="center"/>
      <protection hidden="1"/>
    </xf>
    <xf numFmtId="4" fontId="5" fillId="6" borderId="46" xfId="0" applyNumberFormat="1" applyFont="1" applyFill="1" applyBorder="1" applyAlignment="1" applyProtection="1">
      <alignment horizontal="center"/>
      <protection hidden="1"/>
    </xf>
    <xf numFmtId="4" fontId="5" fillId="8" borderId="47" xfId="0" applyNumberFormat="1" applyFont="1" applyFill="1" applyBorder="1" applyAlignment="1" applyProtection="1">
      <alignment horizontal="center" vertical="center"/>
      <protection hidden="1"/>
    </xf>
    <xf numFmtId="4" fontId="5" fillId="10" borderId="48" xfId="0" applyNumberFormat="1" applyFont="1" applyFill="1" applyBorder="1" applyAlignment="1" applyProtection="1">
      <alignment horizontal="center"/>
      <protection hidden="1"/>
    </xf>
    <xf numFmtId="4" fontId="5" fillId="2" borderId="47" xfId="0" applyNumberFormat="1" applyFont="1" applyFill="1" applyBorder="1" applyAlignment="1" applyProtection="1">
      <alignment horizontal="center" vertical="center"/>
      <protection hidden="1"/>
    </xf>
    <xf numFmtId="0" fontId="16" fillId="4" borderId="4" xfId="0" applyFont="1" applyFill="1" applyBorder="1" applyAlignment="1" applyProtection="1">
      <alignment horizontal="center" vertical="center"/>
      <protection hidden="1"/>
    </xf>
    <xf numFmtId="4" fontId="5" fillId="6" borderId="37" xfId="0" applyNumberFormat="1" applyFont="1" applyFill="1" applyBorder="1" applyAlignment="1" applyProtection="1">
      <alignment horizontal="center"/>
      <protection hidden="1"/>
    </xf>
    <xf numFmtId="4" fontId="5" fillId="8" borderId="37" xfId="0" applyNumberFormat="1" applyFont="1" applyFill="1" applyBorder="1" applyAlignment="1" applyProtection="1">
      <alignment horizontal="center"/>
      <protection hidden="1"/>
    </xf>
    <xf numFmtId="4" fontId="5" fillId="10" borderId="37" xfId="0" applyNumberFormat="1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4" fontId="5" fillId="6" borderId="49" xfId="0" applyNumberFormat="1" applyFont="1" applyFill="1" applyBorder="1" applyAlignment="1" applyProtection="1">
      <alignment horizontal="center"/>
      <protection hidden="1"/>
    </xf>
    <xf numFmtId="4" fontId="5" fillId="8" borderId="1" xfId="0" applyNumberFormat="1" applyFont="1" applyFill="1" applyBorder="1" applyAlignment="1" applyProtection="1">
      <alignment horizontal="center" vertical="center"/>
      <protection hidden="1"/>
    </xf>
    <xf numFmtId="4" fontId="5" fillId="10" borderId="1" xfId="0" applyNumberFormat="1" applyFont="1" applyFill="1" applyBorder="1" applyAlignment="1" applyProtection="1">
      <alignment horizontal="center"/>
      <protection hidden="1"/>
    </xf>
    <xf numFmtId="4" fontId="5" fillId="2" borderId="5" xfId="0" applyNumberFormat="1" applyFont="1" applyFill="1" applyBorder="1" applyAlignment="1" applyProtection="1">
      <alignment horizontal="center" vertical="center"/>
      <protection hidden="1"/>
    </xf>
    <xf numFmtId="0" fontId="5" fillId="6" borderId="45" xfId="0" applyFont="1" applyFill="1" applyBorder="1" applyAlignment="1" applyProtection="1">
      <alignment horizontal="center"/>
      <protection hidden="1"/>
    </xf>
    <xf numFmtId="4" fontId="5" fillId="8" borderId="51" xfId="0" applyNumberFormat="1" applyFont="1" applyFill="1" applyBorder="1" applyAlignment="1" applyProtection="1">
      <alignment horizontal="center"/>
      <protection hidden="1"/>
    </xf>
    <xf numFmtId="4" fontId="5" fillId="4" borderId="46" xfId="0" applyNumberFormat="1" applyFont="1" applyFill="1" applyBorder="1" applyAlignment="1" applyProtection="1">
      <alignment horizontal="center"/>
      <protection hidden="1"/>
    </xf>
    <xf numFmtId="0" fontId="5" fillId="6" borderId="36" xfId="0" applyFont="1" applyFill="1" applyBorder="1" applyAlignment="1" applyProtection="1">
      <alignment horizontal="center"/>
      <protection hidden="1"/>
    </xf>
    <xf numFmtId="4" fontId="5" fillId="4" borderId="37" xfId="0" applyNumberFormat="1" applyFont="1" applyFill="1" applyBorder="1" applyAlignment="1" applyProtection="1">
      <alignment horizontal="center"/>
      <protection hidden="1"/>
    </xf>
    <xf numFmtId="167" fontId="5" fillId="6" borderId="1" xfId="0" applyNumberFormat="1" applyFont="1" applyFill="1" applyBorder="1" applyAlignment="1" applyProtection="1">
      <alignment horizontal="center"/>
      <protection hidden="1"/>
    </xf>
    <xf numFmtId="165" fontId="5" fillId="3" borderId="5" xfId="0" applyNumberFormat="1" applyFont="1" applyFill="1" applyBorder="1" applyAlignment="1" applyProtection="1">
      <alignment horizontal="center" vertical="center" wrapText="1"/>
      <protection locked="0"/>
    </xf>
    <xf numFmtId="165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7" xfId="0" applyFont="1" applyFill="1" applyBorder="1" applyAlignment="1" applyProtection="1">
      <alignment horizontal="center" vertical="center" wrapText="1"/>
      <protection hidden="1"/>
    </xf>
    <xf numFmtId="0" fontId="10" fillId="0" borderId="5" xfId="0" applyFont="1" applyBorder="1" applyAlignment="1" applyProtection="1">
      <alignment vertical="center" wrapText="1"/>
      <protection hidden="1"/>
    </xf>
    <xf numFmtId="2" fontId="10" fillId="8" borderId="7" xfId="0" applyNumberFormat="1" applyFont="1" applyFill="1" applyBorder="1" applyAlignment="1" applyProtection="1">
      <alignment horizontal="center" vertical="center" wrapText="1"/>
      <protection hidden="1"/>
    </xf>
    <xf numFmtId="4" fontId="15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left" vertical="center" wrapText="1"/>
      <protection hidden="1"/>
    </xf>
    <xf numFmtId="0" fontId="10" fillId="0" borderId="11" xfId="0" applyFont="1" applyBorder="1" applyAlignment="1" applyProtection="1">
      <alignment horizontal="center" vertical="center" wrapText="1"/>
      <protection hidden="1"/>
    </xf>
    <xf numFmtId="4" fontId="10" fillId="0" borderId="11" xfId="0" applyNumberFormat="1" applyFont="1" applyBorder="1" applyAlignment="1" applyProtection="1">
      <alignment horizontal="center" vertical="center" wrapText="1"/>
      <protection hidden="1"/>
    </xf>
    <xf numFmtId="0" fontId="10" fillId="0" borderId="19" xfId="0" applyFont="1" applyBorder="1" applyAlignment="1" applyProtection="1">
      <alignment horizontal="center" vertical="center" wrapText="1"/>
      <protection hidden="1"/>
    </xf>
    <xf numFmtId="4" fontId="10" fillId="0" borderId="19" xfId="0" applyNumberFormat="1" applyFont="1" applyBorder="1" applyAlignment="1" applyProtection="1">
      <alignment horizontal="center" vertical="center" wrapText="1"/>
      <protection hidden="1"/>
    </xf>
    <xf numFmtId="4" fontId="10" fillId="0" borderId="16" xfId="0" applyNumberFormat="1" applyFont="1" applyBorder="1" applyAlignment="1" applyProtection="1">
      <alignment horizontal="center" vertical="center" wrapText="1"/>
      <protection hidden="1"/>
    </xf>
    <xf numFmtId="3" fontId="10" fillId="0" borderId="19" xfId="0" applyNumberFormat="1" applyFont="1" applyBorder="1" applyAlignment="1" applyProtection="1">
      <alignment horizontal="center" vertical="center" wrapText="1"/>
      <protection hidden="1"/>
    </xf>
    <xf numFmtId="3" fontId="10" fillId="0" borderId="11" xfId="0" applyNumberFormat="1" applyFont="1" applyBorder="1" applyAlignment="1" applyProtection="1">
      <alignment horizontal="center" vertical="center" wrapText="1"/>
      <protection hidden="1"/>
    </xf>
    <xf numFmtId="3" fontId="10" fillId="0" borderId="16" xfId="0" applyNumberFormat="1" applyFont="1" applyBorder="1" applyAlignment="1" applyProtection="1">
      <alignment horizontal="center" vertical="center" wrapText="1"/>
      <protection hidden="1"/>
    </xf>
    <xf numFmtId="4" fontId="10" fillId="0" borderId="4" xfId="0" applyNumberFormat="1" applyFont="1" applyBorder="1" applyAlignment="1" applyProtection="1">
      <alignment horizontal="center" vertical="center" wrapText="1"/>
      <protection hidden="1"/>
    </xf>
    <xf numFmtId="0" fontId="18" fillId="8" borderId="0" xfId="0" applyFont="1" applyFill="1" applyAlignment="1" applyProtection="1">
      <alignment horizontal="center"/>
      <protection hidden="1"/>
    </xf>
    <xf numFmtId="0" fontId="15" fillId="2" borderId="2" xfId="0" applyFont="1" applyFill="1" applyBorder="1" applyAlignment="1" applyProtection="1">
      <alignment horizontal="center" vertical="center" wrapText="1"/>
      <protection hidden="1"/>
    </xf>
    <xf numFmtId="0" fontId="10" fillId="5" borderId="58" xfId="0" applyFont="1" applyFill="1" applyBorder="1" applyAlignment="1" applyProtection="1">
      <alignment horizontal="center" vertical="center" wrapText="1"/>
      <protection hidden="1"/>
    </xf>
    <xf numFmtId="0" fontId="10" fillId="5" borderId="2" xfId="0" applyFont="1" applyFill="1" applyBorder="1" applyAlignment="1" applyProtection="1">
      <alignment horizontal="center" vertical="center" wrapText="1"/>
      <protection hidden="1"/>
    </xf>
    <xf numFmtId="0" fontId="10" fillId="5" borderId="3" xfId="0" applyFont="1" applyFill="1" applyBorder="1" applyAlignment="1" applyProtection="1">
      <alignment horizontal="center" vertical="center" wrapText="1"/>
      <protection hidden="1"/>
    </xf>
    <xf numFmtId="0" fontId="10" fillId="5" borderId="1" xfId="0" applyFont="1" applyFill="1" applyBorder="1" applyAlignment="1" applyProtection="1">
      <alignment horizontal="center" vertical="center" wrapText="1"/>
      <protection hidden="1"/>
    </xf>
    <xf numFmtId="0" fontId="10" fillId="6" borderId="2" xfId="0" applyFont="1" applyFill="1" applyBorder="1" applyAlignment="1" applyProtection="1">
      <alignment horizontal="center" vertical="center" wrapText="1"/>
      <protection hidden="1"/>
    </xf>
    <xf numFmtId="0" fontId="10" fillId="6" borderId="1" xfId="0" applyFont="1" applyFill="1" applyBorder="1" applyAlignment="1" applyProtection="1">
      <alignment vertical="center" wrapText="1"/>
      <protection hidden="1"/>
    </xf>
    <xf numFmtId="0" fontId="10" fillId="6" borderId="3" xfId="0" applyFont="1" applyFill="1" applyBorder="1" applyAlignment="1" applyProtection="1">
      <alignment horizontal="center" vertical="center" wrapText="1"/>
      <protection hidden="1"/>
    </xf>
    <xf numFmtId="166" fontId="10" fillId="6" borderId="4" xfId="0" applyNumberFormat="1" applyFont="1" applyFill="1" applyBorder="1" applyAlignment="1" applyProtection="1">
      <alignment horizontal="center" vertical="center" wrapText="1"/>
      <protection hidden="1"/>
    </xf>
    <xf numFmtId="0" fontId="10" fillId="6" borderId="5" xfId="0" applyFont="1" applyFill="1" applyBorder="1" applyAlignment="1" applyProtection="1">
      <alignment vertical="center" wrapText="1"/>
      <protection hidden="1"/>
    </xf>
    <xf numFmtId="0" fontId="15" fillId="2" borderId="2" xfId="0" applyFont="1" applyFill="1" applyBorder="1" applyProtection="1">
      <protection hidden="1"/>
    </xf>
    <xf numFmtId="0" fontId="15" fillId="2" borderId="3" xfId="0" applyFont="1" applyFill="1" applyBorder="1" applyProtection="1">
      <protection hidden="1"/>
    </xf>
    <xf numFmtId="0" fontId="15" fillId="2" borderId="4" xfId="0" applyFont="1" applyFill="1" applyBorder="1" applyProtection="1">
      <protection hidden="1"/>
    </xf>
    <xf numFmtId="0" fontId="10" fillId="5" borderId="42" xfId="0" applyFont="1" applyFill="1" applyBorder="1" applyAlignment="1" applyProtection="1">
      <alignment horizontal="center" vertical="center" wrapText="1"/>
      <protection hidden="1"/>
    </xf>
    <xf numFmtId="165" fontId="10" fillId="5" borderId="59" xfId="0" applyNumberFormat="1" applyFont="1" applyFill="1" applyBorder="1" applyAlignment="1" applyProtection="1">
      <alignment horizontal="center" vertical="center" wrapText="1"/>
      <protection hidden="1"/>
    </xf>
    <xf numFmtId="165" fontId="10" fillId="5" borderId="1" xfId="0" applyNumberFormat="1" applyFont="1" applyFill="1" applyBorder="1" applyAlignment="1" applyProtection="1">
      <alignment horizontal="center" vertical="center" wrapText="1"/>
      <protection hidden="1"/>
    </xf>
    <xf numFmtId="165" fontId="10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/>
      <protection hidden="1"/>
    </xf>
    <xf numFmtId="0" fontId="2" fillId="8" borderId="11" xfId="0" applyFont="1" applyFill="1" applyBorder="1" applyAlignment="1" applyProtection="1">
      <alignment horizontal="center"/>
      <protection hidden="1"/>
    </xf>
    <xf numFmtId="4" fontId="5" fillId="8" borderId="11" xfId="0" applyNumberFormat="1" applyFont="1" applyFill="1" applyBorder="1" applyAlignment="1" applyProtection="1">
      <alignment horizontal="center"/>
      <protection hidden="1"/>
    </xf>
    <xf numFmtId="0" fontId="2" fillId="8" borderId="16" xfId="0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Protection="1">
      <protection hidden="1"/>
    </xf>
    <xf numFmtId="3" fontId="5" fillId="0" borderId="11" xfId="0" applyNumberFormat="1" applyFont="1" applyBorder="1" applyAlignment="1" applyProtection="1">
      <alignment horizontal="center" vertical="center"/>
      <protection hidden="1"/>
    </xf>
    <xf numFmtId="3" fontId="10" fillId="8" borderId="5" xfId="0" applyNumberFormat="1" applyFont="1" applyFill="1" applyBorder="1" applyAlignment="1" applyProtection="1">
      <alignment horizontal="center" vertical="center" wrapText="1"/>
      <protection hidden="1"/>
    </xf>
    <xf numFmtId="3" fontId="10" fillId="8" borderId="23" xfId="0" applyNumberFormat="1" applyFont="1" applyFill="1" applyBorder="1" applyAlignment="1" applyProtection="1">
      <alignment horizontal="center" vertical="center" wrapText="1"/>
      <protection hidden="1"/>
    </xf>
    <xf numFmtId="3" fontId="10" fillId="8" borderId="54" xfId="0" applyNumberFormat="1" applyFont="1" applyFill="1" applyBorder="1" applyAlignment="1" applyProtection="1">
      <alignment horizontal="center" vertical="center" wrapText="1"/>
      <protection hidden="1"/>
    </xf>
    <xf numFmtId="3" fontId="3" fillId="0" borderId="0" xfId="0" applyNumberFormat="1" applyFont="1" applyProtection="1">
      <protection hidden="1"/>
    </xf>
    <xf numFmtId="0" fontId="2" fillId="12" borderId="2" xfId="0" applyFont="1" applyFill="1" applyBorder="1" applyAlignment="1" applyProtection="1">
      <alignment horizontal="center"/>
      <protection hidden="1"/>
    </xf>
    <xf numFmtId="0" fontId="0" fillId="12" borderId="3" xfId="0" applyFill="1" applyBorder="1" applyAlignment="1" applyProtection="1">
      <alignment horizontal="center"/>
      <protection hidden="1"/>
    </xf>
    <xf numFmtId="0" fontId="0" fillId="12" borderId="4" xfId="0" applyFill="1" applyBorder="1" applyAlignment="1" applyProtection="1">
      <alignment horizontal="center"/>
      <protection hidden="1"/>
    </xf>
    <xf numFmtId="0" fontId="24" fillId="12" borderId="3" xfId="0" applyFont="1" applyFill="1" applyBorder="1" applyAlignment="1" applyProtection="1">
      <alignment horizontal="center" vertical="center"/>
      <protection hidden="1"/>
    </xf>
    <xf numFmtId="0" fontId="24" fillId="12" borderId="4" xfId="0" applyFont="1" applyFill="1" applyBorder="1" applyAlignment="1" applyProtection="1">
      <alignment horizontal="center" vertical="center"/>
      <protection hidden="1"/>
    </xf>
    <xf numFmtId="0" fontId="15" fillId="12" borderId="2" xfId="0" applyFont="1" applyFill="1" applyBorder="1" applyAlignment="1" applyProtection="1">
      <alignment horizontal="left" vertical="center"/>
      <protection hidden="1"/>
    </xf>
    <xf numFmtId="0" fontId="24" fillId="12" borderId="3" xfId="0" applyFont="1" applyFill="1" applyBorder="1" applyAlignment="1" applyProtection="1">
      <alignment horizontal="left" vertical="center"/>
      <protection hidden="1"/>
    </xf>
    <xf numFmtId="0" fontId="24" fillId="12" borderId="4" xfId="0" applyFont="1" applyFill="1" applyBorder="1" applyAlignment="1" applyProtection="1">
      <alignment horizontal="left" vertical="center"/>
      <protection hidden="1"/>
    </xf>
    <xf numFmtId="0" fontId="0" fillId="12" borderId="2" xfId="0" applyFill="1" applyBorder="1" applyAlignment="1" applyProtection="1">
      <alignment horizontal="center"/>
      <protection hidden="1"/>
    </xf>
    <xf numFmtId="0" fontId="24" fillId="12" borderId="2" xfId="0" applyFont="1" applyFill="1" applyBorder="1" applyAlignment="1" applyProtection="1">
      <alignment horizontal="center" vertical="center"/>
      <protection hidden="1"/>
    </xf>
    <xf numFmtId="0" fontId="10" fillId="8" borderId="5" xfId="0" applyFont="1" applyFill="1" applyBorder="1" applyAlignment="1" applyProtection="1">
      <alignment horizontal="center" vertical="center" wrapText="1"/>
      <protection hidden="1"/>
    </xf>
    <xf numFmtId="0" fontId="24" fillId="12" borderId="2" xfId="0" applyFont="1" applyFill="1" applyBorder="1" applyAlignment="1" applyProtection="1">
      <alignment horizontal="left" vertical="center"/>
      <protection hidden="1"/>
    </xf>
    <xf numFmtId="0" fontId="10" fillId="8" borderId="54" xfId="0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Protection="1">
      <protection hidden="1"/>
    </xf>
    <xf numFmtId="0" fontId="3" fillId="2" borderId="3" xfId="0" applyFont="1" applyFill="1" applyBorder="1" applyProtection="1">
      <protection hidden="1"/>
    </xf>
    <xf numFmtId="0" fontId="0" fillId="2" borderId="4" xfId="0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5" fillId="2" borderId="3" xfId="0" applyFont="1" applyFill="1" applyBorder="1" applyProtection="1">
      <protection hidden="1"/>
    </xf>
    <xf numFmtId="0" fontId="5" fillId="2" borderId="4" xfId="0" applyFont="1" applyFill="1" applyBorder="1" applyProtection="1">
      <protection hidden="1"/>
    </xf>
    <xf numFmtId="0" fontId="5" fillId="2" borderId="2" xfId="0" applyFont="1" applyFill="1" applyBorder="1" applyProtection="1">
      <protection hidden="1"/>
    </xf>
    <xf numFmtId="0" fontId="15" fillId="12" borderId="8" xfId="0" applyFont="1" applyFill="1" applyBorder="1" applyAlignment="1" applyProtection="1">
      <alignment horizontal="left" vertical="center"/>
      <protection hidden="1"/>
    </xf>
    <xf numFmtId="3" fontId="10" fillId="0" borderId="18" xfId="0" applyNumberFormat="1" applyFont="1" applyBorder="1" applyAlignment="1" applyProtection="1">
      <alignment horizontal="center" vertical="center" wrapText="1"/>
      <protection hidden="1"/>
    </xf>
    <xf numFmtId="3" fontId="10" fillId="0" borderId="33" xfId="0" applyNumberFormat="1" applyFont="1" applyBorder="1" applyAlignment="1" applyProtection="1">
      <alignment horizontal="center" vertical="center" wrapText="1"/>
      <protection hidden="1"/>
    </xf>
    <xf numFmtId="3" fontId="10" fillId="0" borderId="34" xfId="0" applyNumberFormat="1" applyFont="1" applyBorder="1" applyAlignment="1" applyProtection="1">
      <alignment horizontal="center" vertical="center" wrapText="1"/>
      <protection hidden="1"/>
    </xf>
    <xf numFmtId="0" fontId="21" fillId="2" borderId="2" xfId="0" applyFont="1" applyFill="1" applyBorder="1" applyProtection="1">
      <protection hidden="1"/>
    </xf>
    <xf numFmtId="0" fontId="21" fillId="2" borderId="3" xfId="0" applyFont="1" applyFill="1" applyBorder="1" applyProtection="1">
      <protection hidden="1"/>
    </xf>
    <xf numFmtId="0" fontId="0" fillId="2" borderId="3" xfId="0" applyFill="1" applyBorder="1" applyProtection="1">
      <protection hidden="1"/>
    </xf>
    <xf numFmtId="3" fontId="10" fillId="8" borderId="11" xfId="0" applyNumberFormat="1" applyFont="1" applyFill="1" applyBorder="1" applyAlignment="1" applyProtection="1">
      <alignment horizontal="center" vertical="center" wrapText="1"/>
      <protection hidden="1"/>
    </xf>
    <xf numFmtId="0" fontId="10" fillId="8" borderId="11" xfId="0" applyFont="1" applyFill="1" applyBorder="1" applyAlignment="1" applyProtection="1">
      <alignment horizontal="center" vertical="center" wrapText="1"/>
      <protection hidden="1"/>
    </xf>
    <xf numFmtId="4" fontId="10" fillId="8" borderId="11" xfId="0" applyNumberFormat="1" applyFont="1" applyFill="1" applyBorder="1" applyAlignment="1" applyProtection="1">
      <alignment horizontal="center" vertical="center" wrapText="1"/>
      <protection hidden="1"/>
    </xf>
    <xf numFmtId="0" fontId="21" fillId="8" borderId="0" xfId="0" applyFont="1" applyFill="1" applyProtection="1">
      <protection hidden="1"/>
    </xf>
    <xf numFmtId="3" fontId="10" fillId="8" borderId="33" xfId="0" applyNumberFormat="1" applyFont="1" applyFill="1" applyBorder="1" applyAlignment="1" applyProtection="1">
      <alignment horizontal="center" vertical="center" wrapText="1"/>
      <protection hidden="1"/>
    </xf>
    <xf numFmtId="0" fontId="0" fillId="8" borderId="0" xfId="0" applyFill="1" applyProtection="1">
      <protection hidden="1"/>
    </xf>
    <xf numFmtId="3" fontId="10" fillId="8" borderId="40" xfId="0" applyNumberFormat="1" applyFont="1" applyFill="1" applyBorder="1" applyAlignment="1" applyProtection="1">
      <alignment horizontal="center" vertical="center" wrapText="1"/>
      <protection hidden="1"/>
    </xf>
    <xf numFmtId="0" fontId="10" fillId="8" borderId="40" xfId="0" applyFont="1" applyFill="1" applyBorder="1" applyAlignment="1" applyProtection="1">
      <alignment horizontal="center" vertical="center" wrapText="1"/>
      <protection hidden="1"/>
    </xf>
    <xf numFmtId="4" fontId="10" fillId="8" borderId="40" xfId="0" applyNumberFormat="1" applyFont="1" applyFill="1" applyBorder="1" applyAlignment="1" applyProtection="1">
      <alignment horizontal="center" vertical="center" wrapText="1"/>
      <protection hidden="1"/>
    </xf>
    <xf numFmtId="3" fontId="10" fillId="8" borderId="34" xfId="0" applyNumberFormat="1" applyFont="1" applyFill="1" applyBorder="1" applyAlignment="1" applyProtection="1">
      <alignment horizontal="center" vertical="center" wrapText="1"/>
      <protection hidden="1"/>
    </xf>
    <xf numFmtId="0" fontId="10" fillId="8" borderId="16" xfId="0" applyFont="1" applyFill="1" applyBorder="1" applyAlignment="1" applyProtection="1">
      <alignment horizontal="center" vertical="center" wrapText="1"/>
      <protection hidden="1"/>
    </xf>
    <xf numFmtId="0" fontId="3" fillId="8" borderId="0" xfId="0" applyFont="1" applyFill="1" applyProtection="1">
      <protection hidden="1"/>
    </xf>
    <xf numFmtId="168" fontId="10" fillId="8" borderId="59" xfId="0" applyNumberFormat="1" applyFont="1" applyFill="1" applyBorder="1" applyAlignment="1" applyProtection="1">
      <alignment horizontal="center" vertical="center" wrapText="1"/>
      <protection hidden="1"/>
    </xf>
    <xf numFmtId="168" fontId="10" fillId="8" borderId="42" xfId="0" applyNumberFormat="1" applyFont="1" applyFill="1" applyBorder="1" applyAlignment="1" applyProtection="1">
      <alignment horizontal="center" vertical="center" wrapText="1"/>
      <protection hidden="1"/>
    </xf>
    <xf numFmtId="168" fontId="10" fillId="8" borderId="1" xfId="0" applyNumberFormat="1" applyFont="1" applyFill="1" applyBorder="1" applyAlignment="1" applyProtection="1">
      <alignment horizontal="center" vertical="center" wrapText="1"/>
      <protection hidden="1"/>
    </xf>
    <xf numFmtId="168" fontId="10" fillId="6" borderId="1" xfId="0" applyNumberFormat="1" applyFont="1" applyFill="1" applyBorder="1" applyAlignment="1" applyProtection="1">
      <alignment horizontal="center" vertical="center" wrapText="1"/>
      <protection hidden="1"/>
    </xf>
    <xf numFmtId="166" fontId="10" fillId="8" borderId="7" xfId="0" applyNumberFormat="1" applyFont="1" applyFill="1" applyBorder="1" applyAlignment="1" applyProtection="1">
      <alignment horizontal="right" vertical="center" wrapText="1"/>
      <protection hidden="1"/>
    </xf>
    <xf numFmtId="166" fontId="10" fillId="2" borderId="7" xfId="0" applyNumberFormat="1" applyFont="1" applyFill="1" applyBorder="1" applyAlignment="1" applyProtection="1">
      <alignment horizontal="right" vertical="center" wrapText="1"/>
      <protection hidden="1"/>
    </xf>
    <xf numFmtId="166" fontId="10" fillId="8" borderId="54" xfId="0" applyNumberFormat="1" applyFont="1" applyFill="1" applyBorder="1" applyAlignment="1" applyProtection="1">
      <alignment horizontal="right" vertical="center" wrapText="1"/>
      <protection hidden="1"/>
    </xf>
    <xf numFmtId="0" fontId="0" fillId="12" borderId="4" xfId="0" applyFill="1" applyBorder="1" applyAlignment="1" applyProtection="1">
      <alignment horizontal="right"/>
      <protection hidden="1"/>
    </xf>
    <xf numFmtId="166" fontId="10" fillId="0" borderId="7" xfId="0" applyNumberFormat="1" applyFont="1" applyBorder="1" applyAlignment="1" applyProtection="1">
      <alignment horizontal="right" vertical="center" wrapText="1"/>
      <protection hidden="1"/>
    </xf>
    <xf numFmtId="0" fontId="24" fillId="12" borderId="4" xfId="0" applyFont="1" applyFill="1" applyBorder="1" applyAlignment="1" applyProtection="1">
      <alignment horizontal="right" vertical="center"/>
      <protection hidden="1"/>
    </xf>
    <xf numFmtId="166" fontId="10" fillId="8" borderId="1" xfId="0" applyNumberFormat="1" applyFont="1" applyFill="1" applyBorder="1" applyAlignment="1" applyProtection="1">
      <alignment horizontal="right" vertical="center" wrapText="1"/>
      <protection hidden="1"/>
    </xf>
    <xf numFmtId="166" fontId="10" fillId="8" borderId="5" xfId="0" applyNumberFormat="1" applyFont="1" applyFill="1" applyBorder="1" applyAlignment="1" applyProtection="1">
      <alignment horizontal="right" vertical="center" wrapText="1"/>
      <protection hidden="1"/>
    </xf>
    <xf numFmtId="166" fontId="10" fillId="8" borderId="23" xfId="0" applyNumberFormat="1" applyFont="1" applyFill="1" applyBorder="1" applyAlignment="1" applyProtection="1">
      <alignment horizontal="right" vertical="center" wrapText="1"/>
      <protection hidden="1"/>
    </xf>
    <xf numFmtId="4" fontId="15" fillId="2" borderId="4" xfId="0" applyNumberFormat="1" applyFont="1" applyFill="1" applyBorder="1" applyAlignment="1" applyProtection="1">
      <alignment horizontal="right" vertical="center" wrapText="1"/>
      <protection hidden="1"/>
    </xf>
    <xf numFmtId="4" fontId="15" fillId="2" borderId="7" xfId="0" applyNumberFormat="1" applyFont="1" applyFill="1" applyBorder="1" applyAlignment="1" applyProtection="1">
      <alignment horizontal="right" vertical="center" wrapText="1"/>
      <protection hidden="1"/>
    </xf>
    <xf numFmtId="166" fontId="10" fillId="0" borderId="55" xfId="0" applyNumberFormat="1" applyFont="1" applyBorder="1" applyAlignment="1" applyProtection="1">
      <alignment horizontal="right" vertical="center" wrapText="1"/>
      <protection hidden="1"/>
    </xf>
    <xf numFmtId="166" fontId="10" fillId="0" borderId="56" xfId="0" applyNumberFormat="1" applyFont="1" applyBorder="1" applyAlignment="1" applyProtection="1">
      <alignment horizontal="right" vertical="center" wrapText="1"/>
      <protection hidden="1"/>
    </xf>
    <xf numFmtId="166" fontId="10" fillId="0" borderId="43" xfId="0" applyNumberFormat="1" applyFont="1" applyBorder="1" applyAlignment="1" applyProtection="1">
      <alignment horizontal="right" vertical="center" wrapText="1"/>
      <protection hidden="1"/>
    </xf>
    <xf numFmtId="166" fontId="10" fillId="2" borderId="1" xfId="0" applyNumberFormat="1" applyFont="1" applyFill="1" applyBorder="1" applyAlignment="1" applyProtection="1">
      <alignment horizontal="right" vertical="center" wrapText="1"/>
      <protection hidden="1"/>
    </xf>
    <xf numFmtId="166" fontId="10" fillId="8" borderId="56" xfId="0" applyNumberFormat="1" applyFont="1" applyFill="1" applyBorder="1" applyAlignment="1" applyProtection="1">
      <alignment horizontal="right" vertical="center" wrapText="1"/>
      <protection hidden="1"/>
    </xf>
    <xf numFmtId="166" fontId="10" fillId="8" borderId="43" xfId="0" applyNumberFormat="1" applyFont="1" applyFill="1" applyBorder="1" applyAlignment="1" applyProtection="1">
      <alignment horizontal="right" vertical="center" wrapText="1"/>
      <protection hidden="1"/>
    </xf>
    <xf numFmtId="166" fontId="10" fillId="8" borderId="39" xfId="0" applyNumberFormat="1" applyFont="1" applyFill="1" applyBorder="1" applyAlignment="1" applyProtection="1">
      <alignment horizontal="right" vertical="center" wrapText="1"/>
      <protection hidden="1"/>
    </xf>
    <xf numFmtId="166" fontId="15" fillId="2" borderId="7" xfId="0" applyNumberFormat="1" applyFont="1" applyFill="1" applyBorder="1" applyAlignment="1" applyProtection="1">
      <alignment horizontal="right" vertical="center" wrapText="1"/>
      <protection hidden="1"/>
    </xf>
    <xf numFmtId="166" fontId="10" fillId="5" borderId="59" xfId="0" applyNumberFormat="1" applyFont="1" applyFill="1" applyBorder="1" applyAlignment="1" applyProtection="1">
      <alignment horizontal="right" vertical="center" wrapText="1"/>
      <protection hidden="1"/>
    </xf>
    <xf numFmtId="166" fontId="10" fillId="5" borderId="1" xfId="0" applyNumberFormat="1" applyFont="1" applyFill="1" applyBorder="1" applyAlignment="1" applyProtection="1">
      <alignment horizontal="right" vertical="center" wrapText="1"/>
      <protection hidden="1"/>
    </xf>
    <xf numFmtId="166" fontId="10" fillId="5" borderId="4" xfId="0" applyNumberFormat="1" applyFont="1" applyFill="1" applyBorder="1" applyAlignment="1" applyProtection="1">
      <alignment horizontal="right" vertical="center" wrapText="1"/>
      <protection hidden="1"/>
    </xf>
    <xf numFmtId="166" fontId="10" fillId="6" borderId="4" xfId="0" applyNumberFormat="1" applyFont="1" applyFill="1" applyBorder="1" applyAlignment="1" applyProtection="1">
      <alignment horizontal="right" vertical="center" wrapText="1"/>
      <protection hidden="1"/>
    </xf>
    <xf numFmtId="166" fontId="15" fillId="2" borderId="1" xfId="0" applyNumberFormat="1" applyFont="1" applyFill="1" applyBorder="1" applyAlignment="1" applyProtection="1">
      <alignment horizontal="right" vertical="center"/>
      <protection hidden="1"/>
    </xf>
    <xf numFmtId="165" fontId="5" fillId="8" borderId="1" xfId="0" applyNumberFormat="1" applyFont="1" applyFill="1" applyBorder="1" applyAlignment="1" applyProtection="1">
      <alignment horizontal="right" vertical="center" wrapText="1"/>
      <protection hidden="1"/>
    </xf>
    <xf numFmtId="165" fontId="5" fillId="8" borderId="2" xfId="0" applyNumberFormat="1" applyFont="1" applyFill="1" applyBorder="1" applyAlignment="1" applyProtection="1">
      <alignment horizontal="right" vertical="center" wrapText="1"/>
      <protection hidden="1"/>
    </xf>
    <xf numFmtId="165" fontId="5" fillId="8" borderId="23" xfId="0" applyNumberFormat="1" applyFont="1" applyFill="1" applyBorder="1" applyAlignment="1" applyProtection="1">
      <alignment horizontal="right" vertical="center" wrapText="1"/>
      <protection hidden="1"/>
    </xf>
    <xf numFmtId="165" fontId="1" fillId="9" borderId="1" xfId="0" applyNumberFormat="1" applyFont="1" applyFill="1" applyBorder="1" applyAlignment="1" applyProtection="1">
      <alignment horizontal="right" vertical="center" wrapText="1"/>
      <protection hidden="1"/>
    </xf>
    <xf numFmtId="165" fontId="1" fillId="9" borderId="2" xfId="0" applyNumberFormat="1" applyFont="1" applyFill="1" applyBorder="1" applyAlignment="1" applyProtection="1">
      <alignment horizontal="right" vertical="center" wrapText="1"/>
      <protection hidden="1"/>
    </xf>
    <xf numFmtId="165" fontId="1" fillId="9" borderId="5" xfId="0" applyNumberFormat="1" applyFont="1" applyFill="1" applyBorder="1" applyAlignment="1" applyProtection="1">
      <alignment horizontal="right" vertical="center" wrapText="1"/>
      <protection hidden="1"/>
    </xf>
    <xf numFmtId="4" fontId="5" fillId="2" borderId="6" xfId="0" applyNumberFormat="1" applyFont="1" applyFill="1" applyBorder="1" applyAlignment="1" applyProtection="1">
      <alignment horizontal="right"/>
      <protection hidden="1"/>
    </xf>
    <xf numFmtId="4" fontId="5" fillId="2" borderId="8" xfId="0" applyNumberFormat="1" applyFont="1" applyFill="1" applyBorder="1" applyAlignment="1" applyProtection="1">
      <alignment horizontal="right"/>
      <protection hidden="1"/>
    </xf>
    <xf numFmtId="4" fontId="5" fillId="8" borderId="33" xfId="0" applyNumberFormat="1" applyFont="1" applyFill="1" applyBorder="1" applyAlignment="1" applyProtection="1">
      <alignment horizontal="right" vertical="center"/>
      <protection hidden="1"/>
    </xf>
    <xf numFmtId="4" fontId="5" fillId="8" borderId="52" xfId="0" applyNumberFormat="1" applyFont="1" applyFill="1" applyBorder="1" applyAlignment="1" applyProtection="1">
      <alignment horizontal="right" vertical="center"/>
      <protection hidden="1"/>
    </xf>
    <xf numFmtId="4" fontId="5" fillId="8" borderId="34" xfId="0" applyNumberFormat="1" applyFont="1" applyFill="1" applyBorder="1" applyAlignment="1" applyProtection="1">
      <alignment horizontal="right" vertical="center"/>
      <protection hidden="1"/>
    </xf>
    <xf numFmtId="4" fontId="5" fillId="8" borderId="53" xfId="0" applyNumberFormat="1" applyFont="1" applyFill="1" applyBorder="1" applyAlignment="1" applyProtection="1">
      <alignment horizontal="right" vertical="center"/>
      <protection hidden="1"/>
    </xf>
    <xf numFmtId="3" fontId="10" fillId="8" borderId="1" xfId="0" applyNumberFormat="1" applyFont="1" applyFill="1" applyBorder="1" applyAlignment="1" applyProtection="1">
      <alignment horizontal="center" vertical="center" wrapText="1"/>
      <protection hidden="1"/>
    </xf>
    <xf numFmtId="166" fontId="2" fillId="2" borderId="1" xfId="0" applyNumberFormat="1" applyFont="1" applyFill="1" applyBorder="1" applyAlignment="1" applyProtection="1">
      <alignment horizontal="right" vertical="center" shrinkToFit="1"/>
      <protection hidden="1"/>
    </xf>
    <xf numFmtId="0" fontId="3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9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0" fontId="14" fillId="0" borderId="0" xfId="0" applyFont="1"/>
    <xf numFmtId="0" fontId="15" fillId="2" borderId="1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11" borderId="5" xfId="0" applyFont="1" applyFill="1" applyBorder="1" applyAlignment="1">
      <alignment horizontal="left" vertical="center" wrapText="1"/>
    </xf>
    <xf numFmtId="0" fontId="5" fillId="11" borderId="7" xfId="0" applyFont="1" applyFill="1" applyBorder="1" applyAlignment="1">
      <alignment horizontal="center" vertical="center" wrapText="1"/>
    </xf>
    <xf numFmtId="165" fontId="5" fillId="6" borderId="7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left" vertical="center" wrapText="1"/>
    </xf>
    <xf numFmtId="0" fontId="14" fillId="7" borderId="5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1" xfId="0" applyFont="1" applyBorder="1"/>
    <xf numFmtId="0" fontId="10" fillId="8" borderId="4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0" fillId="8" borderId="0" xfId="0" applyFill="1"/>
    <xf numFmtId="0" fontId="4" fillId="0" borderId="0" xfId="0" applyFont="1" applyAlignment="1">
      <alignment horizontal="center"/>
    </xf>
    <xf numFmtId="0" fontId="0" fillId="12" borderId="10" xfId="0" applyFill="1" applyBorder="1" applyAlignment="1" applyProtection="1">
      <alignment horizontal="left" vertical="center"/>
      <protection hidden="1"/>
    </xf>
    <xf numFmtId="0" fontId="0" fillId="12" borderId="41" xfId="0" applyFill="1" applyBorder="1" applyAlignment="1" applyProtection="1">
      <alignment horizontal="left" vertical="center"/>
      <protection hidden="1"/>
    </xf>
    <xf numFmtId="0" fontId="0" fillId="12" borderId="8" xfId="0" applyFill="1" applyBorder="1" applyAlignment="1" applyProtection="1">
      <alignment horizontal="left" vertical="center"/>
      <protection hidden="1"/>
    </xf>
    <xf numFmtId="0" fontId="5" fillId="0" borderId="18" xfId="0" applyFont="1" applyBorder="1" applyAlignment="1" applyProtection="1">
      <alignment horizontal="left" vertical="center" wrapText="1"/>
      <protection hidden="1"/>
    </xf>
    <xf numFmtId="0" fontId="5" fillId="0" borderId="33" xfId="0" applyFont="1" applyBorder="1" applyAlignment="1" applyProtection="1">
      <alignment horizontal="left" vertical="center" wrapText="1"/>
      <protection hidden="1"/>
    </xf>
    <xf numFmtId="0" fontId="5" fillId="0" borderId="34" xfId="0" applyFont="1" applyBorder="1" applyAlignment="1" applyProtection="1">
      <alignment horizontal="left" vertical="center" wrapText="1"/>
      <protection hidden="1"/>
    </xf>
    <xf numFmtId="0" fontId="2" fillId="12" borderId="8" xfId="0" applyFont="1" applyFill="1" applyBorder="1" applyAlignment="1" applyProtection="1">
      <alignment horizontal="left" vertical="center"/>
      <protection hidden="1"/>
    </xf>
    <xf numFmtId="0" fontId="16" fillId="12" borderId="10" xfId="0" applyFont="1" applyFill="1" applyBorder="1" applyAlignment="1" applyProtection="1">
      <alignment horizontal="left" vertical="center"/>
      <protection hidden="1"/>
    </xf>
    <xf numFmtId="0" fontId="16" fillId="12" borderId="41" xfId="0" applyFont="1" applyFill="1" applyBorder="1" applyAlignment="1" applyProtection="1">
      <alignment horizontal="left" vertical="center"/>
      <protection hidden="1"/>
    </xf>
    <xf numFmtId="0" fontId="16" fillId="12" borderId="8" xfId="0" applyFont="1" applyFill="1" applyBorder="1" applyAlignment="1" applyProtection="1">
      <alignment horizontal="left" vertical="center"/>
      <protection hidden="1"/>
    </xf>
    <xf numFmtId="0" fontId="5" fillId="0" borderId="57" xfId="0" applyFont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horizontal="center"/>
      <protection hidden="1"/>
    </xf>
    <xf numFmtId="0" fontId="3" fillId="0" borderId="9" xfId="0" applyFont="1" applyBorder="1" applyProtection="1"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8" borderId="4" xfId="0" applyFont="1" applyFill="1" applyBorder="1" applyAlignment="1" applyProtection="1">
      <alignment horizontal="center" vertical="center" wrapText="1"/>
      <protection hidden="1"/>
    </xf>
    <xf numFmtId="165" fontId="5" fillId="0" borderId="4" xfId="0" applyNumberFormat="1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8" borderId="7" xfId="0" applyFont="1" applyFill="1" applyBorder="1" applyAlignment="1" applyProtection="1">
      <alignment horizontal="center" vertical="center" wrapText="1"/>
      <protection hidden="1"/>
    </xf>
    <xf numFmtId="165" fontId="5" fillId="0" borderId="7" xfId="0" applyNumberFormat="1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vertical="center" wrapText="1"/>
      <protection hidden="1"/>
    </xf>
    <xf numFmtId="0" fontId="5" fillId="0" borderId="1" xfId="0" applyFont="1" applyBorder="1" applyAlignment="1" applyProtection="1">
      <alignment horizontal="left" vertical="center" wrapText="1"/>
      <protection hidden="1"/>
    </xf>
    <xf numFmtId="0" fontId="6" fillId="2" borderId="1" xfId="0" applyFont="1" applyFill="1" applyBorder="1" applyAlignment="1" applyProtection="1">
      <alignment horizontal="left" vertical="center" wrapText="1"/>
      <protection hidden="1"/>
    </xf>
    <xf numFmtId="0" fontId="6" fillId="2" borderId="4" xfId="0" applyFont="1" applyFill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3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Border="1" applyProtection="1">
      <protection hidden="1"/>
    </xf>
    <xf numFmtId="0" fontId="5" fillId="0" borderId="1" xfId="0" applyFont="1" applyBorder="1" applyAlignment="1" applyProtection="1">
      <alignment wrapText="1"/>
      <protection hidden="1"/>
    </xf>
    <xf numFmtId="0" fontId="5" fillId="0" borderId="5" xfId="0" applyFont="1" applyBorder="1" applyAlignment="1" applyProtection="1">
      <alignment wrapText="1"/>
      <protection hidden="1"/>
    </xf>
    <xf numFmtId="4" fontId="5" fillId="0" borderId="50" xfId="0" applyNumberFormat="1" applyFont="1" applyBorder="1" applyAlignment="1" applyProtection="1">
      <alignment horizontal="center" vertical="center"/>
      <protection hidden="1"/>
    </xf>
    <xf numFmtId="4" fontId="5" fillId="0" borderId="23" xfId="0" applyNumberFormat="1" applyFont="1" applyBorder="1" applyAlignment="1" applyProtection="1">
      <alignment horizontal="center" vertical="center"/>
      <protection hidden="1"/>
    </xf>
    <xf numFmtId="165" fontId="5" fillId="8" borderId="1" xfId="0" applyNumberFormat="1" applyFont="1" applyFill="1" applyBorder="1" applyAlignment="1" applyProtection="1">
      <alignment horizontal="right"/>
      <protection hidden="1"/>
    </xf>
    <xf numFmtId="165" fontId="5" fillId="8" borderId="2" xfId="0" applyNumberFormat="1" applyFont="1" applyFill="1" applyBorder="1" applyAlignment="1" applyProtection="1">
      <alignment horizontal="right"/>
      <protection hidden="1"/>
    </xf>
    <xf numFmtId="165" fontId="5" fillId="8" borderId="23" xfId="0" applyNumberFormat="1" applyFont="1" applyFill="1" applyBorder="1" applyAlignment="1" applyProtection="1">
      <alignment horizontal="right"/>
      <protection hidden="1"/>
    </xf>
    <xf numFmtId="0" fontId="8" fillId="0" borderId="0" xfId="0" applyFont="1" applyAlignment="1">
      <alignment horizontal="justify" vertical="center" wrapText="1"/>
    </xf>
    <xf numFmtId="0" fontId="27" fillId="0" borderId="0" xfId="0" applyFont="1" applyAlignment="1">
      <alignment wrapText="1"/>
    </xf>
    <xf numFmtId="0" fontId="7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2" fillId="0" borderId="2" xfId="0" applyFont="1" applyBorder="1" applyAlignment="1">
      <alignment horizontal="justify" vertic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7" fillId="7" borderId="0" xfId="0" applyFont="1" applyFill="1" applyAlignment="1">
      <alignment horizontal="left" wrapText="1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10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4" fillId="0" borderId="2" xfId="0" applyFont="1" applyBorder="1" applyAlignment="1">
      <alignment horizontal="justify" vertical="center" wrapText="1"/>
    </xf>
    <xf numFmtId="0" fontId="0" fillId="0" borderId="10" xfId="0" applyBorder="1" applyAlignment="1">
      <alignment vertical="top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5" fillId="7" borderId="11" xfId="0" applyFont="1" applyFill="1" applyBorder="1" applyAlignment="1">
      <alignment horizontal="center" vertical="center"/>
    </xf>
    <xf numFmtId="165" fontId="15" fillId="7" borderId="13" xfId="0" applyNumberFormat="1" applyFont="1" applyFill="1" applyBorder="1" applyAlignment="1">
      <alignment horizontal="center" vertical="center"/>
    </xf>
    <xf numFmtId="165" fontId="15" fillId="7" borderId="14" xfId="0" applyNumberFormat="1" applyFont="1" applyFill="1" applyBorder="1" applyAlignment="1">
      <alignment horizontal="center" vertical="center"/>
    </xf>
    <xf numFmtId="165" fontId="15" fillId="3" borderId="11" xfId="0" applyNumberFormat="1" applyFont="1" applyFill="1" applyBorder="1" applyAlignment="1" applyProtection="1">
      <alignment horizontal="center" vertical="center"/>
      <protection locked="0"/>
    </xf>
    <xf numFmtId="165" fontId="15" fillId="7" borderId="11" xfId="0" applyNumberFormat="1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3" borderId="0" xfId="0" applyFont="1" applyFill="1" applyAlignment="1">
      <alignment horizontal="center" vertical="center" wrapText="1"/>
    </xf>
    <xf numFmtId="0" fontId="3" fillId="3" borderId="0" xfId="0" applyFont="1" applyFill="1" applyAlignment="1" applyProtection="1">
      <alignment horizontal="left"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2" fillId="2" borderId="11" xfId="0" applyFont="1" applyFill="1" applyBorder="1" applyAlignment="1">
      <alignment horizontal="center" vertical="center"/>
    </xf>
    <xf numFmtId="165" fontId="2" fillId="2" borderId="11" xfId="0" applyNumberFormat="1" applyFont="1" applyFill="1" applyBorder="1" applyAlignment="1">
      <alignment horizontal="center" vertical="center"/>
    </xf>
    <xf numFmtId="165" fontId="2" fillId="3" borderId="13" xfId="0" applyNumberFormat="1" applyFont="1" applyFill="1" applyBorder="1" applyAlignment="1" applyProtection="1">
      <alignment horizontal="center" vertical="center"/>
      <protection locked="0"/>
    </xf>
    <xf numFmtId="165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17" fillId="8" borderId="2" xfId="0" applyFont="1" applyFill="1" applyBorder="1" applyAlignment="1" applyProtection="1">
      <alignment wrapText="1"/>
      <protection hidden="1"/>
    </xf>
    <xf numFmtId="0" fontId="17" fillId="8" borderId="3" xfId="0" applyFont="1" applyFill="1" applyBorder="1" applyAlignment="1" applyProtection="1">
      <alignment wrapText="1"/>
      <protection hidden="1"/>
    </xf>
    <xf numFmtId="0" fontId="17" fillId="8" borderId="4" xfId="0" applyFont="1" applyFill="1" applyBorder="1" applyAlignment="1" applyProtection="1">
      <alignment wrapText="1"/>
      <protection hidden="1"/>
    </xf>
    <xf numFmtId="0" fontId="2" fillId="8" borderId="0" xfId="0" applyFont="1" applyFill="1" applyAlignment="1" applyProtection="1">
      <alignment horizontal="center"/>
      <protection hidden="1"/>
    </xf>
    <xf numFmtId="0" fontId="15" fillId="2" borderId="2" xfId="0" applyFont="1" applyFill="1" applyBorder="1" applyAlignment="1" applyProtection="1">
      <alignment horizontal="center" wrapText="1"/>
      <protection hidden="1"/>
    </xf>
    <xf numFmtId="0" fontId="26" fillId="2" borderId="3" xfId="0" applyFont="1" applyFill="1" applyBorder="1" applyAlignment="1" applyProtection="1">
      <alignment horizontal="center" wrapText="1"/>
      <protection hidden="1"/>
    </xf>
    <xf numFmtId="0" fontId="26" fillId="2" borderId="4" xfId="0" applyFont="1" applyFill="1" applyBorder="1" applyAlignment="1" applyProtection="1">
      <alignment horizontal="center" wrapText="1"/>
      <protection hidden="1"/>
    </xf>
    <xf numFmtId="0" fontId="15" fillId="2" borderId="2" xfId="0" applyFont="1" applyFill="1" applyBorder="1" applyAlignment="1" applyProtection="1">
      <alignment horizontal="justify" vertical="center" wrapText="1"/>
      <protection hidden="1"/>
    </xf>
    <xf numFmtId="0" fontId="15" fillId="2" borderId="3" xfId="0" applyFont="1" applyFill="1" applyBorder="1" applyAlignment="1" applyProtection="1">
      <alignment horizontal="justify" vertical="center" wrapText="1"/>
      <protection hidden="1"/>
    </xf>
    <xf numFmtId="0" fontId="15" fillId="2" borderId="4" xfId="0" applyFont="1" applyFill="1" applyBorder="1" applyAlignment="1" applyProtection="1">
      <alignment horizontal="justify" vertical="center" wrapText="1"/>
      <protection hidden="1"/>
    </xf>
    <xf numFmtId="0" fontId="22" fillId="0" borderId="8" xfId="0" applyFont="1" applyBorder="1" applyAlignment="1" applyProtection="1">
      <alignment horizontal="justify" vertical="center" wrapText="1"/>
      <protection hidden="1"/>
    </xf>
    <xf numFmtId="0" fontId="0" fillId="0" borderId="10" xfId="0" applyBorder="1" applyAlignment="1" applyProtection="1">
      <alignment wrapText="1"/>
      <protection hidden="1"/>
    </xf>
    <xf numFmtId="0" fontId="0" fillId="0" borderId="10" xfId="0" applyBorder="1" applyProtection="1">
      <protection hidden="1"/>
    </xf>
    <xf numFmtId="0" fontId="15" fillId="8" borderId="0" xfId="0" applyFont="1" applyFill="1" applyAlignment="1" applyProtection="1">
      <alignment horizont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15" fillId="2" borderId="2" xfId="0" applyFont="1" applyFill="1" applyBorder="1" applyAlignment="1" applyProtection="1">
      <alignment horizontal="left" vertical="center" wrapText="1"/>
      <protection hidden="1"/>
    </xf>
    <xf numFmtId="0" fontId="15" fillId="2" borderId="3" xfId="0" applyFont="1" applyFill="1" applyBorder="1" applyAlignment="1" applyProtection="1">
      <alignment horizontal="left" vertical="center" wrapText="1"/>
      <protection hidden="1"/>
    </xf>
    <xf numFmtId="0" fontId="15" fillId="2" borderId="4" xfId="0" applyFont="1" applyFill="1" applyBorder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horizontal="center"/>
      <protection hidden="1"/>
    </xf>
    <xf numFmtId="0" fontId="8" fillId="0" borderId="2" xfId="0" applyFont="1" applyBorder="1" applyAlignment="1" applyProtection="1">
      <alignment horizontal="left" vertical="center" wrapText="1"/>
      <protection hidden="1"/>
    </xf>
    <xf numFmtId="0" fontId="8" fillId="0" borderId="3" xfId="0" applyFont="1" applyBorder="1" applyAlignment="1" applyProtection="1">
      <alignment horizontal="left" vertical="center" wrapText="1"/>
      <protection hidden="1"/>
    </xf>
    <xf numFmtId="0" fontId="8" fillId="0" borderId="4" xfId="0" applyFont="1" applyBorder="1" applyAlignment="1" applyProtection="1">
      <alignment horizontal="left" vertical="center" wrapText="1"/>
      <protection hidden="1"/>
    </xf>
    <xf numFmtId="0" fontId="15" fillId="2" borderId="15" xfId="0" applyFont="1" applyFill="1" applyBorder="1" applyAlignment="1" applyProtection="1">
      <alignment horizontal="left" vertical="center" wrapText="1"/>
      <protection hidden="1"/>
    </xf>
    <xf numFmtId="0" fontId="15" fillId="2" borderId="42" xfId="0" applyFont="1" applyFill="1" applyBorder="1" applyAlignment="1" applyProtection="1">
      <alignment horizontal="left" vertical="center" wrapText="1"/>
      <protection hidden="1"/>
    </xf>
    <xf numFmtId="0" fontId="15" fillId="2" borderId="7" xfId="0" applyFont="1" applyFill="1" applyBorder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horizontal="center"/>
      <protection hidden="1"/>
    </xf>
    <xf numFmtId="0" fontId="22" fillId="0" borderId="2" xfId="0" applyFont="1" applyBorder="1" applyAlignment="1" applyProtection="1">
      <alignment wrapText="1"/>
      <protection hidden="1"/>
    </xf>
    <xf numFmtId="0" fontId="25" fillId="0" borderId="3" xfId="0" applyFont="1" applyBorder="1" applyAlignment="1" applyProtection="1">
      <alignment wrapText="1"/>
      <protection hidden="1"/>
    </xf>
    <xf numFmtId="0" fontId="25" fillId="0" borderId="4" xfId="0" applyFont="1" applyBorder="1" applyAlignment="1" applyProtection="1">
      <alignment wrapText="1"/>
      <protection hidden="1"/>
    </xf>
    <xf numFmtId="0" fontId="22" fillId="0" borderId="2" xfId="0" applyFont="1" applyBorder="1" applyAlignment="1" applyProtection="1">
      <alignment horizontal="justify" vertical="center" wrapText="1"/>
      <protection hidden="1"/>
    </xf>
    <xf numFmtId="0" fontId="4" fillId="0" borderId="10" xfId="0" applyFont="1" applyBorder="1" applyAlignment="1" applyProtection="1">
      <alignment horizontal="left" vertical="top" wrapText="1"/>
      <protection hidden="1"/>
    </xf>
    <xf numFmtId="0" fontId="0" fillId="0" borderId="10" xfId="0" applyBorder="1" applyAlignment="1" applyProtection="1">
      <alignment horizontal="left" vertical="top" wrapText="1"/>
      <protection hidden="1"/>
    </xf>
    <xf numFmtId="0" fontId="18" fillId="8" borderId="6" xfId="0" applyFont="1" applyFill="1" applyBorder="1" applyAlignment="1" applyProtection="1">
      <alignment horizontal="center" vertical="center" wrapText="1"/>
      <protection hidden="1"/>
    </xf>
    <xf numFmtId="0" fontId="18" fillId="8" borderId="23" xfId="0" applyFont="1" applyFill="1" applyBorder="1" applyAlignment="1" applyProtection="1">
      <alignment horizontal="center" vertical="center" wrapText="1"/>
      <protection hidden="1"/>
    </xf>
    <xf numFmtId="0" fontId="19" fillId="0" borderId="23" xfId="0" applyFont="1" applyBorder="1" applyAlignment="1" applyProtection="1">
      <alignment horizontal="center" vertical="center" wrapText="1"/>
      <protection hidden="1"/>
    </xf>
    <xf numFmtId="0" fontId="19" fillId="0" borderId="9" xfId="0" applyFont="1" applyBorder="1" applyAlignment="1" applyProtection="1">
      <alignment horizontal="center" vertical="center" wrapText="1"/>
      <protection hidden="1"/>
    </xf>
    <xf numFmtId="0" fontId="19" fillId="0" borderId="5" xfId="0" applyFont="1" applyBorder="1" applyAlignment="1" applyProtection="1">
      <alignment horizontal="center" vertical="center" wrapText="1"/>
      <protection hidden="1"/>
    </xf>
    <xf numFmtId="0" fontId="15" fillId="8" borderId="0" xfId="0" applyFont="1" applyFill="1" applyAlignment="1" applyProtection="1">
      <alignment horizontal="center" vertical="center"/>
      <protection hidden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E213"/>
  <sheetViews>
    <sheetView tabSelected="1" zoomScaleNormal="100" workbookViewId="0">
      <selection activeCell="F9" sqref="F9"/>
    </sheetView>
  </sheetViews>
  <sheetFormatPr defaultColWidth="9.140625" defaultRowHeight="15" x14ac:dyDescent="0.25"/>
  <cols>
    <col min="1" max="1" width="41.5703125" customWidth="1"/>
    <col min="2" max="2" width="24.5703125" customWidth="1"/>
    <col min="3" max="3" width="27.7109375" customWidth="1"/>
  </cols>
  <sheetData>
    <row r="1" spans="1:3" x14ac:dyDescent="0.25">
      <c r="A1" s="236"/>
      <c r="B1" s="236"/>
      <c r="C1" s="236"/>
    </row>
    <row r="2" spans="1:3" ht="22.5" x14ac:dyDescent="0.3">
      <c r="A2" s="317" t="s">
        <v>3</v>
      </c>
      <c r="B2" s="318"/>
      <c r="C2" s="318"/>
    </row>
    <row r="3" spans="1:3" x14ac:dyDescent="0.25">
      <c r="A3" s="236"/>
      <c r="B3" s="236"/>
      <c r="C3" s="236"/>
    </row>
    <row r="4" spans="1:3" ht="15.75" x14ac:dyDescent="0.25">
      <c r="A4" s="323" t="s">
        <v>69</v>
      </c>
      <c r="B4" s="323"/>
      <c r="C4" s="323"/>
    </row>
    <row r="5" spans="1:3" ht="16.5" thickBot="1" x14ac:dyDescent="0.3">
      <c r="A5" s="238"/>
      <c r="B5" s="238"/>
      <c r="C5" s="238"/>
    </row>
    <row r="6" spans="1:3" ht="48" thickBot="1" x14ac:dyDescent="0.3">
      <c r="A6" s="239" t="s">
        <v>75</v>
      </c>
      <c r="B6" s="240" t="s">
        <v>74</v>
      </c>
      <c r="C6" s="240" t="s">
        <v>66</v>
      </c>
    </row>
    <row r="7" spans="1:3" ht="16.5" thickBot="1" x14ac:dyDescent="0.3">
      <c r="A7" s="241" t="s">
        <v>243</v>
      </c>
      <c r="B7" s="242" t="s">
        <v>136</v>
      </c>
      <c r="C7" s="83"/>
    </row>
    <row r="8" spans="1:3" ht="16.5" thickBot="1" x14ac:dyDescent="0.3">
      <c r="A8" s="241" t="s">
        <v>140</v>
      </c>
      <c r="B8" s="242" t="s">
        <v>136</v>
      </c>
      <c r="C8" s="83"/>
    </row>
    <row r="9" spans="1:3" ht="16.5" thickBot="1" x14ac:dyDescent="0.3">
      <c r="A9" s="241" t="s">
        <v>72</v>
      </c>
      <c r="B9" s="242" t="s">
        <v>136</v>
      </c>
      <c r="C9" s="83"/>
    </row>
    <row r="10" spans="1:3" ht="16.5" thickBot="1" x14ac:dyDescent="0.3">
      <c r="A10" s="241" t="s">
        <v>139</v>
      </c>
      <c r="B10" s="242" t="s">
        <v>136</v>
      </c>
      <c r="C10" s="83"/>
    </row>
    <row r="11" spans="1:3" ht="16.5" thickBot="1" x14ac:dyDescent="0.3">
      <c r="A11" s="241" t="s">
        <v>36</v>
      </c>
      <c r="B11" s="242" t="s">
        <v>136</v>
      </c>
      <c r="C11" s="83"/>
    </row>
    <row r="12" spans="1:3" ht="16.5" thickBot="1" x14ac:dyDescent="0.3">
      <c r="A12" s="241" t="s">
        <v>137</v>
      </c>
      <c r="B12" s="242" t="s">
        <v>138</v>
      </c>
      <c r="C12" s="83"/>
    </row>
    <row r="13" spans="1:3" ht="16.5" thickBot="1" x14ac:dyDescent="0.3">
      <c r="A13" s="238"/>
      <c r="B13" s="238"/>
      <c r="C13" s="238"/>
    </row>
    <row r="14" spans="1:3" ht="50.25" customHeight="1" thickBot="1" x14ac:dyDescent="0.3">
      <c r="A14" s="327" t="s">
        <v>358</v>
      </c>
      <c r="B14" s="328"/>
      <c r="C14" s="329"/>
    </row>
    <row r="15" spans="1:3" ht="30.75" customHeight="1" thickBot="1" x14ac:dyDescent="0.3">
      <c r="A15" s="332" t="s">
        <v>73</v>
      </c>
      <c r="B15" s="320"/>
      <c r="C15" s="321"/>
    </row>
    <row r="16" spans="1:3" ht="13.5" customHeight="1" x14ac:dyDescent="0.25">
      <c r="A16" s="243"/>
      <c r="B16" s="244"/>
      <c r="C16" s="244"/>
    </row>
    <row r="17" spans="1:3" ht="13.5" customHeight="1" thickBot="1" x14ac:dyDescent="0.3">
      <c r="A17" s="243"/>
      <c r="B17" s="244"/>
      <c r="C17" s="244"/>
    </row>
    <row r="18" spans="1:3" ht="45" customHeight="1" thickBot="1" x14ac:dyDescent="0.3">
      <c r="A18" s="245" t="s">
        <v>141</v>
      </c>
      <c r="B18" s="240" t="s">
        <v>74</v>
      </c>
      <c r="C18" s="240" t="s">
        <v>142</v>
      </c>
    </row>
    <row r="19" spans="1:3" ht="20.25" customHeight="1" thickBot="1" x14ac:dyDescent="0.3">
      <c r="A19" s="334" t="s">
        <v>143</v>
      </c>
      <c r="B19" s="335"/>
      <c r="C19" s="336"/>
    </row>
    <row r="20" spans="1:3" ht="21" customHeight="1" thickBot="1" x14ac:dyDescent="0.3">
      <c r="A20" s="241" t="s">
        <v>144</v>
      </c>
      <c r="B20" s="246" t="s">
        <v>136</v>
      </c>
      <c r="C20" s="83"/>
    </row>
    <row r="21" spans="1:3" ht="20.25" customHeight="1" thickBot="1" x14ac:dyDescent="0.3">
      <c r="A21" s="241" t="s">
        <v>145</v>
      </c>
      <c r="B21" s="246" t="s">
        <v>136</v>
      </c>
      <c r="C21" s="83"/>
    </row>
    <row r="22" spans="1:3" ht="27.75" customHeight="1" thickBot="1" x14ac:dyDescent="0.3">
      <c r="A22" s="241" t="s">
        <v>146</v>
      </c>
      <c r="B22" s="246" t="s">
        <v>136</v>
      </c>
      <c r="C22" s="83"/>
    </row>
    <row r="23" spans="1:3" ht="20.25" customHeight="1" thickBot="1" x14ac:dyDescent="0.3">
      <c r="A23" s="241" t="s">
        <v>147</v>
      </c>
      <c r="B23" s="246" t="s">
        <v>136</v>
      </c>
      <c r="C23" s="83"/>
    </row>
    <row r="24" spans="1:3" ht="16.5" customHeight="1" thickBot="1" x14ac:dyDescent="0.3">
      <c r="A24" s="241" t="s">
        <v>148</v>
      </c>
      <c r="B24" s="246" t="s">
        <v>149</v>
      </c>
      <c r="C24" s="83"/>
    </row>
    <row r="25" spans="1:3" ht="18" customHeight="1" thickBot="1" x14ac:dyDescent="0.3">
      <c r="A25" s="241" t="s">
        <v>150</v>
      </c>
      <c r="B25" s="246" t="s">
        <v>149</v>
      </c>
      <c r="C25" s="83"/>
    </row>
    <row r="26" spans="1:3" ht="15" customHeight="1" thickBot="1" x14ac:dyDescent="0.3">
      <c r="A26" s="241" t="s">
        <v>151</v>
      </c>
      <c r="B26" s="246" t="s">
        <v>136</v>
      </c>
      <c r="C26" s="83"/>
    </row>
    <row r="27" spans="1:3" ht="16.5" customHeight="1" thickBot="1" x14ac:dyDescent="0.3">
      <c r="A27" s="241" t="s">
        <v>152</v>
      </c>
      <c r="B27" s="246" t="s">
        <v>68</v>
      </c>
      <c r="C27" s="83"/>
    </row>
    <row r="28" spans="1:3" ht="16.5" customHeight="1" thickBot="1" x14ac:dyDescent="0.3">
      <c r="A28" s="241" t="s">
        <v>153</v>
      </c>
      <c r="B28" s="246" t="s">
        <v>154</v>
      </c>
      <c r="C28" s="83"/>
    </row>
    <row r="29" spans="1:3" ht="16.5" customHeight="1" thickBot="1" x14ac:dyDescent="0.3">
      <c r="A29" s="241" t="s">
        <v>155</v>
      </c>
      <c r="B29" s="246" t="s">
        <v>136</v>
      </c>
      <c r="C29" s="83"/>
    </row>
    <row r="30" spans="1:3" ht="15.75" customHeight="1" thickBot="1" x14ac:dyDescent="0.3">
      <c r="A30" s="241" t="s">
        <v>156</v>
      </c>
      <c r="B30" s="246" t="s">
        <v>157</v>
      </c>
      <c r="C30" s="83"/>
    </row>
    <row r="31" spans="1:3" ht="18.75" customHeight="1" thickBot="1" x14ac:dyDescent="0.3">
      <c r="A31" s="241" t="s">
        <v>158</v>
      </c>
      <c r="B31" s="246" t="s">
        <v>149</v>
      </c>
      <c r="C31" s="83"/>
    </row>
    <row r="32" spans="1:3" ht="15.75" customHeight="1" thickBot="1" x14ac:dyDescent="0.3">
      <c r="A32" s="241" t="s">
        <v>159</v>
      </c>
      <c r="B32" s="246" t="s">
        <v>136</v>
      </c>
      <c r="C32" s="83"/>
    </row>
    <row r="33" spans="1:3" ht="15.75" customHeight="1" thickBot="1" x14ac:dyDescent="0.3">
      <c r="A33" s="334" t="s">
        <v>245</v>
      </c>
      <c r="B33" s="335"/>
      <c r="C33" s="336"/>
    </row>
    <row r="34" spans="1:3" ht="18.75" customHeight="1" thickBot="1" x14ac:dyDescent="0.3">
      <c r="A34" s="241" t="s">
        <v>247</v>
      </c>
      <c r="B34" s="246" t="s">
        <v>136</v>
      </c>
      <c r="C34" s="83"/>
    </row>
    <row r="35" spans="1:3" ht="17.25" customHeight="1" thickBot="1" x14ac:dyDescent="0.3">
      <c r="A35" s="241" t="s">
        <v>248</v>
      </c>
      <c r="B35" s="246" t="s">
        <v>160</v>
      </c>
      <c r="C35" s="83"/>
    </row>
    <row r="36" spans="1:3" ht="18.75" customHeight="1" thickBot="1" x14ac:dyDescent="0.3">
      <c r="A36" s="241" t="s">
        <v>161</v>
      </c>
      <c r="B36" s="246" t="s">
        <v>136</v>
      </c>
      <c r="C36" s="83"/>
    </row>
    <row r="37" spans="1:3" ht="18.75" customHeight="1" thickBot="1" x14ac:dyDescent="0.3">
      <c r="A37" s="241" t="s">
        <v>162</v>
      </c>
      <c r="B37" s="246" t="s">
        <v>154</v>
      </c>
      <c r="C37" s="83"/>
    </row>
    <row r="38" spans="1:3" ht="18.75" customHeight="1" thickBot="1" x14ac:dyDescent="0.3">
      <c r="A38" s="241" t="s">
        <v>163</v>
      </c>
      <c r="B38" s="246" t="s">
        <v>154</v>
      </c>
      <c r="C38" s="83"/>
    </row>
    <row r="39" spans="1:3" ht="19.5" customHeight="1" thickBot="1" x14ac:dyDescent="0.3">
      <c r="A39" s="334" t="s">
        <v>164</v>
      </c>
      <c r="B39" s="335"/>
      <c r="C39" s="336"/>
    </row>
    <row r="40" spans="1:3" ht="18" customHeight="1" thickBot="1" x14ac:dyDescent="0.3">
      <c r="A40" s="241" t="s">
        <v>165</v>
      </c>
      <c r="B40" s="246" t="s">
        <v>166</v>
      </c>
      <c r="C40" s="83"/>
    </row>
    <row r="41" spans="1:3" ht="20.25" customHeight="1" thickBot="1" x14ac:dyDescent="0.3">
      <c r="A41" s="241" t="s">
        <v>167</v>
      </c>
      <c r="B41" s="246" t="s">
        <v>166</v>
      </c>
      <c r="C41" s="83"/>
    </row>
    <row r="42" spans="1:3" ht="18" customHeight="1" thickBot="1" x14ac:dyDescent="0.3">
      <c r="A42" s="241" t="s">
        <v>168</v>
      </c>
      <c r="B42" s="246" t="s">
        <v>149</v>
      </c>
      <c r="C42" s="83"/>
    </row>
    <row r="43" spans="1:3" ht="14.25" customHeight="1" thickBot="1" x14ac:dyDescent="0.3">
      <c r="A43" s="243"/>
      <c r="B43" s="244"/>
      <c r="C43" s="244"/>
    </row>
    <row r="44" spans="1:3" ht="48.75" customHeight="1" thickBot="1" x14ac:dyDescent="0.3">
      <c r="A44" s="337" t="s">
        <v>358</v>
      </c>
      <c r="B44" s="320"/>
      <c r="C44" s="321"/>
    </row>
    <row r="45" spans="1:3" ht="33.75" customHeight="1" thickBot="1" x14ac:dyDescent="0.3">
      <c r="A45" s="332" t="s">
        <v>73</v>
      </c>
      <c r="B45" s="320"/>
      <c r="C45" s="321"/>
    </row>
    <row r="46" spans="1:3" ht="14.25" customHeight="1" x14ac:dyDescent="0.25">
      <c r="A46" s="243"/>
      <c r="B46" s="244"/>
      <c r="C46" s="244"/>
    </row>
    <row r="47" spans="1:3" ht="13.5" customHeight="1" x14ac:dyDescent="0.25">
      <c r="A47" s="243"/>
      <c r="B47" s="244"/>
      <c r="C47" s="244"/>
    </row>
    <row r="48" spans="1:3" ht="15.75" x14ac:dyDescent="0.25">
      <c r="A48" s="323" t="s">
        <v>41</v>
      </c>
      <c r="B48" s="323"/>
      <c r="C48" s="323"/>
    </row>
    <row r="49" spans="1:3" ht="15.75" thickBot="1" x14ac:dyDescent="0.3">
      <c r="A49" s="247"/>
      <c r="B49" s="236"/>
      <c r="C49" s="236"/>
    </row>
    <row r="50" spans="1:3" ht="48" thickBot="1" x14ac:dyDescent="0.3">
      <c r="A50" s="239" t="s">
        <v>42</v>
      </c>
      <c r="B50" s="248" t="s">
        <v>39</v>
      </c>
      <c r="C50" s="248" t="s">
        <v>51</v>
      </c>
    </row>
    <row r="51" spans="1:3" ht="15.75" thickBot="1" x14ac:dyDescent="0.3">
      <c r="A51" s="338" t="s">
        <v>169</v>
      </c>
      <c r="B51" s="339"/>
      <c r="C51" s="340"/>
    </row>
    <row r="52" spans="1:3" ht="16.5" thickBot="1" x14ac:dyDescent="0.3">
      <c r="A52" s="249" t="s">
        <v>70</v>
      </c>
      <c r="B52" s="250" t="s">
        <v>76</v>
      </c>
      <c r="C52" s="84"/>
    </row>
    <row r="53" spans="1:3" ht="16.5" thickBot="1" x14ac:dyDescent="0.3">
      <c r="A53" s="241" t="s">
        <v>71</v>
      </c>
      <c r="B53" s="246" t="s">
        <v>76</v>
      </c>
      <c r="C53" s="83"/>
    </row>
    <row r="54" spans="1:3" ht="16.5" thickBot="1" x14ac:dyDescent="0.3">
      <c r="A54" s="241" t="s">
        <v>170</v>
      </c>
      <c r="B54" s="246" t="s">
        <v>76</v>
      </c>
      <c r="C54" s="84"/>
    </row>
    <row r="55" spans="1:3" ht="16.5" thickBot="1" x14ac:dyDescent="0.3">
      <c r="A55" s="241" t="s">
        <v>72</v>
      </c>
      <c r="B55" s="246" t="s">
        <v>76</v>
      </c>
      <c r="C55" s="83"/>
    </row>
    <row r="56" spans="1:3" ht="16.5" thickBot="1" x14ac:dyDescent="0.3">
      <c r="A56" s="241" t="s">
        <v>139</v>
      </c>
      <c r="B56" s="246" t="s">
        <v>76</v>
      </c>
      <c r="C56" s="83"/>
    </row>
    <row r="57" spans="1:3" ht="16.5" thickBot="1" x14ac:dyDescent="0.3">
      <c r="A57" s="241" t="s">
        <v>36</v>
      </c>
      <c r="B57" s="246" t="s">
        <v>76</v>
      </c>
      <c r="C57" s="83"/>
    </row>
    <row r="58" spans="1:3" ht="15.75" thickBot="1" x14ac:dyDescent="0.3">
      <c r="A58" s="338" t="s">
        <v>171</v>
      </c>
      <c r="B58" s="339"/>
      <c r="C58" s="340"/>
    </row>
    <row r="59" spans="1:3" ht="16.5" thickBot="1" x14ac:dyDescent="0.3">
      <c r="A59" s="249" t="s">
        <v>172</v>
      </c>
      <c r="B59" s="250" t="s">
        <v>76</v>
      </c>
      <c r="C59" s="84"/>
    </row>
    <row r="60" spans="1:3" ht="16.5" thickBot="1" x14ac:dyDescent="0.3">
      <c r="A60" s="241" t="s">
        <v>173</v>
      </c>
      <c r="B60" s="250" t="s">
        <v>76</v>
      </c>
      <c r="C60" s="83"/>
    </row>
    <row r="61" spans="1:3" ht="16.5" thickBot="1" x14ac:dyDescent="0.3">
      <c r="A61" s="241" t="s">
        <v>174</v>
      </c>
      <c r="B61" s="250" t="s">
        <v>76</v>
      </c>
      <c r="C61" s="83"/>
    </row>
    <row r="62" spans="1:3" ht="16.5" thickBot="1" x14ac:dyDescent="0.3">
      <c r="A62" s="241" t="s">
        <v>175</v>
      </c>
      <c r="B62" s="250" t="s">
        <v>76</v>
      </c>
      <c r="C62" s="83"/>
    </row>
    <row r="63" spans="1:3" ht="16.5" thickBot="1" x14ac:dyDescent="0.3">
      <c r="A63" s="241" t="s">
        <v>176</v>
      </c>
      <c r="B63" s="250" t="s">
        <v>76</v>
      </c>
      <c r="C63" s="83"/>
    </row>
    <row r="64" spans="1:3" ht="16.5" thickBot="1" x14ac:dyDescent="0.3">
      <c r="A64" s="241" t="s">
        <v>177</v>
      </c>
      <c r="B64" s="250" t="s">
        <v>76</v>
      </c>
      <c r="C64" s="83"/>
    </row>
    <row r="65" spans="1:3" ht="16.5" thickBot="1" x14ac:dyDescent="0.3">
      <c r="A65" s="241" t="s">
        <v>151</v>
      </c>
      <c r="B65" s="250" t="s">
        <v>76</v>
      </c>
      <c r="C65" s="83"/>
    </row>
    <row r="66" spans="1:3" ht="16.5" thickBot="1" x14ac:dyDescent="0.3">
      <c r="A66" s="241" t="s">
        <v>178</v>
      </c>
      <c r="B66" s="250" t="s">
        <v>76</v>
      </c>
      <c r="C66" s="83"/>
    </row>
    <row r="67" spans="1:3" ht="16.5" thickBot="1" x14ac:dyDescent="0.3">
      <c r="A67" s="241" t="s">
        <v>179</v>
      </c>
      <c r="B67" s="250" t="s">
        <v>76</v>
      </c>
      <c r="C67" s="83"/>
    </row>
    <row r="68" spans="1:3" ht="16.5" thickBot="1" x14ac:dyDescent="0.3">
      <c r="A68" s="241" t="s">
        <v>180</v>
      </c>
      <c r="B68" s="250" t="s">
        <v>76</v>
      </c>
      <c r="C68" s="83"/>
    </row>
    <row r="69" spans="1:3" ht="16.5" thickBot="1" x14ac:dyDescent="0.3">
      <c r="A69" s="241" t="s">
        <v>181</v>
      </c>
      <c r="B69" s="250" t="s">
        <v>76</v>
      </c>
      <c r="C69" s="83"/>
    </row>
    <row r="70" spans="1:3" ht="16.5" thickBot="1" x14ac:dyDescent="0.3">
      <c r="A70" s="241" t="s">
        <v>182</v>
      </c>
      <c r="B70" s="250" t="s">
        <v>76</v>
      </c>
      <c r="C70" s="83"/>
    </row>
    <row r="71" spans="1:3" ht="16.5" thickBot="1" x14ac:dyDescent="0.3">
      <c r="A71" s="241" t="s">
        <v>183</v>
      </c>
      <c r="B71" s="250" t="s">
        <v>76</v>
      </c>
      <c r="C71" s="83"/>
    </row>
    <row r="72" spans="1:3" x14ac:dyDescent="0.25">
      <c r="A72" s="236"/>
      <c r="B72" s="236"/>
      <c r="C72" s="236"/>
    </row>
    <row r="73" spans="1:3" x14ac:dyDescent="0.25">
      <c r="A73" s="236"/>
      <c r="B73" s="236"/>
      <c r="C73" s="236"/>
    </row>
    <row r="74" spans="1:3" ht="15.75" x14ac:dyDescent="0.25">
      <c r="A74" s="323" t="s">
        <v>77</v>
      </c>
      <c r="B74" s="323"/>
      <c r="C74" s="323"/>
    </row>
    <row r="75" spans="1:3" ht="15.75" thickBot="1" x14ac:dyDescent="0.3">
      <c r="A75" s="247"/>
      <c r="B75" s="236"/>
      <c r="C75" s="236"/>
    </row>
    <row r="76" spans="1:3" ht="48" thickBot="1" x14ac:dyDescent="0.3">
      <c r="A76" s="239" t="s">
        <v>184</v>
      </c>
      <c r="B76" s="248" t="s">
        <v>39</v>
      </c>
      <c r="C76" s="248" t="s">
        <v>185</v>
      </c>
    </row>
    <row r="77" spans="1:3" ht="16.5" thickBot="1" x14ac:dyDescent="0.3">
      <c r="A77" s="242" t="s">
        <v>135</v>
      </c>
      <c r="B77" s="250" t="s">
        <v>80</v>
      </c>
      <c r="C77" s="84"/>
    </row>
    <row r="78" spans="1:3" ht="16.5" thickBot="1" x14ac:dyDescent="0.3">
      <c r="A78" s="251" t="s">
        <v>262</v>
      </c>
      <c r="B78" s="246" t="s">
        <v>80</v>
      </c>
      <c r="C78" s="83"/>
    </row>
    <row r="79" spans="1:3" ht="16.5" thickBot="1" x14ac:dyDescent="0.3">
      <c r="A79" s="251" t="s">
        <v>263</v>
      </c>
      <c r="B79" s="246" t="s">
        <v>80</v>
      </c>
      <c r="C79" s="83"/>
    </row>
    <row r="80" spans="1:3" ht="15.75" x14ac:dyDescent="0.25">
      <c r="A80" s="252"/>
      <c r="B80" s="252"/>
      <c r="C80" s="253"/>
    </row>
    <row r="81" spans="1:3" ht="15.75" x14ac:dyDescent="0.25">
      <c r="A81" s="252"/>
      <c r="B81" s="252"/>
      <c r="C81" s="253"/>
    </row>
    <row r="82" spans="1:3" ht="15.75" x14ac:dyDescent="0.25">
      <c r="A82" s="323" t="s">
        <v>37</v>
      </c>
      <c r="B82" s="323"/>
      <c r="C82" s="323"/>
    </row>
    <row r="83" spans="1:3" ht="15.75" thickBot="1" x14ac:dyDescent="0.3">
      <c r="A83" s="254"/>
      <c r="B83" s="254"/>
      <c r="C83" s="236"/>
    </row>
    <row r="84" spans="1:3" ht="32.25" thickBot="1" x14ac:dyDescent="0.3">
      <c r="A84" s="255" t="s">
        <v>38</v>
      </c>
      <c r="B84" s="256" t="s">
        <v>39</v>
      </c>
      <c r="C84" s="240" t="s">
        <v>40</v>
      </c>
    </row>
    <row r="85" spans="1:3" ht="16.5" thickBot="1" x14ac:dyDescent="0.3">
      <c r="A85" s="257" t="s">
        <v>264</v>
      </c>
      <c r="B85" s="250" t="s">
        <v>44</v>
      </c>
      <c r="C85" s="83"/>
    </row>
    <row r="86" spans="1:3" x14ac:dyDescent="0.25">
      <c r="A86" s="258"/>
      <c r="B86" s="259"/>
      <c r="C86" s="259"/>
    </row>
    <row r="87" spans="1:3" x14ac:dyDescent="0.25">
      <c r="A87" s="259"/>
      <c r="B87" s="259"/>
      <c r="C87" s="259"/>
    </row>
    <row r="88" spans="1:3" ht="15.75" x14ac:dyDescent="0.25">
      <c r="A88" s="323" t="s">
        <v>81</v>
      </c>
      <c r="B88" s="323"/>
      <c r="C88" s="323"/>
    </row>
    <row r="89" spans="1:3" ht="16.5" thickBot="1" x14ac:dyDescent="0.3">
      <c r="A89" s="237"/>
      <c r="B89" s="237"/>
      <c r="C89" s="237"/>
    </row>
    <row r="90" spans="1:3" ht="68.25" customHeight="1" thickBot="1" x14ac:dyDescent="0.3">
      <c r="A90" s="255" t="s">
        <v>82</v>
      </c>
      <c r="B90" s="256" t="s">
        <v>83</v>
      </c>
      <c r="C90" s="240" t="s">
        <v>356</v>
      </c>
    </row>
    <row r="91" spans="1:3" ht="51" thickBot="1" x14ac:dyDescent="0.3">
      <c r="A91" s="249" t="s">
        <v>186</v>
      </c>
      <c r="B91" s="250" t="s">
        <v>187</v>
      </c>
      <c r="C91" s="83"/>
    </row>
    <row r="92" spans="1:3" ht="51" thickBot="1" x14ac:dyDescent="0.3">
      <c r="A92" s="241" t="s">
        <v>188</v>
      </c>
      <c r="B92" s="246" t="s">
        <v>187</v>
      </c>
      <c r="C92" s="112"/>
    </row>
    <row r="93" spans="1:3" ht="16.5" thickBot="1" x14ac:dyDescent="0.3">
      <c r="A93" s="241" t="s">
        <v>189</v>
      </c>
      <c r="B93" s="246" t="s">
        <v>190</v>
      </c>
      <c r="C93" s="111"/>
    </row>
    <row r="94" spans="1:3" ht="30" customHeight="1" x14ac:dyDescent="0.25">
      <c r="A94" s="330" t="s">
        <v>191</v>
      </c>
      <c r="B94" s="333"/>
      <c r="C94" s="333"/>
    </row>
    <row r="95" spans="1:3" x14ac:dyDescent="0.25">
      <c r="A95" s="260"/>
      <c r="B95" s="261"/>
      <c r="C95" s="261"/>
    </row>
    <row r="96" spans="1:3" x14ac:dyDescent="0.25">
      <c r="A96" s="260"/>
      <c r="B96" s="261"/>
      <c r="C96" s="261"/>
    </row>
    <row r="97" spans="1:3" ht="21" customHeight="1" x14ac:dyDescent="0.25">
      <c r="A97" s="323" t="s">
        <v>359</v>
      </c>
      <c r="B97" s="323"/>
      <c r="C97" s="323"/>
    </row>
    <row r="98" spans="1:3" ht="18" customHeight="1" thickBot="1" x14ac:dyDescent="0.3">
      <c r="A98" s="237"/>
      <c r="B98" s="237"/>
      <c r="C98" s="237"/>
    </row>
    <row r="99" spans="1:3" ht="43.5" customHeight="1" thickBot="1" x14ac:dyDescent="0.3">
      <c r="A99" s="262" t="s">
        <v>192</v>
      </c>
      <c r="B99" s="240" t="s">
        <v>193</v>
      </c>
      <c r="C99" s="240" t="s">
        <v>194</v>
      </c>
    </row>
    <row r="100" spans="1:3" ht="30" customHeight="1" thickBot="1" x14ac:dyDescent="0.3">
      <c r="A100" s="249" t="s">
        <v>192</v>
      </c>
      <c r="B100" s="250" t="s">
        <v>195</v>
      </c>
      <c r="C100" s="83"/>
    </row>
    <row r="101" spans="1:3" ht="45.75" customHeight="1" x14ac:dyDescent="0.25">
      <c r="A101" s="330" t="s">
        <v>275</v>
      </c>
      <c r="B101" s="331"/>
      <c r="C101" s="331"/>
    </row>
    <row r="102" spans="1:3" ht="14.25" customHeight="1" x14ac:dyDescent="0.25">
      <c r="A102" s="260"/>
      <c r="B102" s="261"/>
      <c r="C102" s="261"/>
    </row>
    <row r="103" spans="1:3" ht="14.25" customHeight="1" x14ac:dyDescent="0.25">
      <c r="A103" s="323" t="s">
        <v>196</v>
      </c>
      <c r="B103" s="323"/>
      <c r="C103" s="323"/>
    </row>
    <row r="104" spans="1:3" ht="14.25" customHeight="1" thickBot="1" x14ac:dyDescent="0.3">
      <c r="A104" s="237"/>
      <c r="B104" s="237"/>
      <c r="C104" s="237"/>
    </row>
    <row r="105" spans="1:3" ht="45.75" customHeight="1" thickBot="1" x14ac:dyDescent="0.3">
      <c r="A105" s="262" t="s">
        <v>197</v>
      </c>
      <c r="B105" s="240" t="s">
        <v>193</v>
      </c>
      <c r="C105" s="240" t="s">
        <v>198</v>
      </c>
    </row>
    <row r="106" spans="1:3" ht="39" customHeight="1" thickBot="1" x14ac:dyDescent="0.3">
      <c r="A106" s="249" t="s">
        <v>197</v>
      </c>
      <c r="B106" s="250" t="s">
        <v>195</v>
      </c>
      <c r="C106" s="83"/>
    </row>
    <row r="107" spans="1:3" ht="14.25" customHeight="1" x14ac:dyDescent="0.25">
      <c r="A107" s="260"/>
      <c r="B107" s="261"/>
      <c r="C107" s="261"/>
    </row>
    <row r="108" spans="1:3" x14ac:dyDescent="0.25">
      <c r="A108" s="259"/>
      <c r="B108" s="259"/>
      <c r="C108" s="259"/>
    </row>
    <row r="109" spans="1:3" ht="15.75" x14ac:dyDescent="0.25">
      <c r="A109" s="323" t="s">
        <v>84</v>
      </c>
      <c r="B109" s="323"/>
      <c r="C109" s="323"/>
    </row>
    <row r="110" spans="1:3" ht="16.5" thickBot="1" x14ac:dyDescent="0.3">
      <c r="A110" s="237"/>
      <c r="B110" s="237"/>
      <c r="C110" s="237"/>
    </row>
    <row r="111" spans="1:3" ht="48" thickBot="1" x14ac:dyDescent="0.3">
      <c r="A111" s="255" t="s">
        <v>85</v>
      </c>
      <c r="B111" s="256" t="s">
        <v>83</v>
      </c>
      <c r="C111" s="240" t="s">
        <v>86</v>
      </c>
    </row>
    <row r="112" spans="1:3" ht="24" customHeight="1" thickBot="1" x14ac:dyDescent="0.3">
      <c r="A112" s="263" t="s">
        <v>85</v>
      </c>
      <c r="B112" s="250" t="s">
        <v>199</v>
      </c>
      <c r="C112" s="83"/>
    </row>
    <row r="113" spans="1:3" ht="50.25" customHeight="1" x14ac:dyDescent="0.25">
      <c r="A113" s="330" t="s">
        <v>274</v>
      </c>
      <c r="B113" s="331"/>
      <c r="C113" s="331"/>
    </row>
    <row r="114" spans="1:3" ht="15.75" customHeight="1" x14ac:dyDescent="0.25">
      <c r="A114" s="260"/>
      <c r="B114" s="261"/>
      <c r="C114" s="261"/>
    </row>
    <row r="115" spans="1:3" ht="15.75" customHeight="1" x14ac:dyDescent="0.25">
      <c r="A115" s="260"/>
      <c r="B115" s="261"/>
      <c r="C115" s="261"/>
    </row>
    <row r="116" spans="1:3" ht="15.75" customHeight="1" x14ac:dyDescent="0.25">
      <c r="A116" s="323" t="s">
        <v>201</v>
      </c>
      <c r="B116" s="323"/>
      <c r="C116" s="323"/>
    </row>
    <row r="117" spans="1:3" ht="15.75" customHeight="1" thickBot="1" x14ac:dyDescent="0.3">
      <c r="A117" s="237"/>
      <c r="B117" s="237"/>
      <c r="C117" s="237"/>
    </row>
    <row r="118" spans="1:3" ht="33.75" customHeight="1" thickBot="1" x14ac:dyDescent="0.3">
      <c r="A118" s="262" t="s">
        <v>202</v>
      </c>
      <c r="B118" s="240" t="s">
        <v>203</v>
      </c>
      <c r="C118" s="240" t="s">
        <v>273</v>
      </c>
    </row>
    <row r="119" spans="1:3" ht="66.75" customHeight="1" thickBot="1" x14ac:dyDescent="0.3">
      <c r="A119" s="249" t="s">
        <v>204</v>
      </c>
      <c r="B119" s="250" t="s">
        <v>205</v>
      </c>
      <c r="C119" s="83"/>
    </row>
    <row r="120" spans="1:3" ht="33" customHeight="1" thickBot="1" x14ac:dyDescent="0.3">
      <c r="A120" s="337" t="s">
        <v>206</v>
      </c>
      <c r="B120" s="320"/>
      <c r="C120" s="321"/>
    </row>
    <row r="121" spans="1:3" ht="32.25" customHeight="1" thickBot="1" x14ac:dyDescent="0.3">
      <c r="A121" s="332" t="s">
        <v>207</v>
      </c>
      <c r="B121" s="320"/>
      <c r="C121" s="321"/>
    </row>
    <row r="125" spans="1:3" ht="15.75" x14ac:dyDescent="0.25">
      <c r="A125" s="323" t="s">
        <v>43</v>
      </c>
      <c r="B125" s="323"/>
      <c r="C125" s="323"/>
    </row>
    <row r="126" spans="1:3" ht="15.75" thickBot="1" x14ac:dyDescent="0.3">
      <c r="A126" s="236"/>
      <c r="B126" s="236"/>
      <c r="C126" s="236"/>
    </row>
    <row r="127" spans="1:3" ht="16.5" thickBot="1" x14ac:dyDescent="0.3">
      <c r="A127" s="324" t="s">
        <v>60</v>
      </c>
      <c r="B127" s="325"/>
      <c r="C127" s="326"/>
    </row>
    <row r="128" spans="1:3" ht="32.25" thickBot="1" x14ac:dyDescent="0.3">
      <c r="A128" s="245" t="s">
        <v>7</v>
      </c>
      <c r="B128" s="240" t="s">
        <v>0</v>
      </c>
      <c r="C128" s="240" t="s">
        <v>231</v>
      </c>
    </row>
    <row r="129" spans="1:3" ht="16.5" thickBot="1" x14ac:dyDescent="0.3">
      <c r="A129" s="249" t="s">
        <v>208</v>
      </c>
      <c r="B129" s="250" t="s">
        <v>1</v>
      </c>
      <c r="C129" s="83"/>
    </row>
    <row r="130" spans="1:3" ht="32.25" thickBot="1" x14ac:dyDescent="0.3">
      <c r="A130" s="241" t="s">
        <v>209</v>
      </c>
      <c r="B130" s="246" t="s">
        <v>1</v>
      </c>
      <c r="C130" s="83"/>
    </row>
    <row r="131" spans="1:3" ht="16.5" thickBot="1" x14ac:dyDescent="0.3">
      <c r="A131" s="241" t="s">
        <v>210</v>
      </c>
      <c r="B131" s="246" t="s">
        <v>1</v>
      </c>
      <c r="C131" s="83"/>
    </row>
    <row r="132" spans="1:3" ht="16.5" thickBot="1" x14ac:dyDescent="0.3">
      <c r="A132" s="241" t="s">
        <v>211</v>
      </c>
      <c r="B132" s="246" t="s">
        <v>1</v>
      </c>
      <c r="C132" s="83"/>
    </row>
    <row r="133" spans="1:3" ht="16.5" thickBot="1" x14ac:dyDescent="0.3">
      <c r="A133" s="241" t="s">
        <v>212</v>
      </c>
      <c r="B133" s="246" t="s">
        <v>1</v>
      </c>
      <c r="C133" s="83"/>
    </row>
    <row r="134" spans="1:3" ht="32.25" thickBot="1" x14ac:dyDescent="0.3">
      <c r="A134" s="241" t="s">
        <v>213</v>
      </c>
      <c r="B134" s="246" t="s">
        <v>1</v>
      </c>
      <c r="C134" s="83"/>
    </row>
    <row r="135" spans="1:3" ht="16.5" thickBot="1" x14ac:dyDescent="0.3">
      <c r="A135" s="241" t="s">
        <v>214</v>
      </c>
      <c r="B135" s="246" t="s">
        <v>1</v>
      </c>
      <c r="C135" s="83"/>
    </row>
    <row r="136" spans="1:3" ht="16.5" thickBot="1" x14ac:dyDescent="0.3">
      <c r="A136" s="241" t="s">
        <v>215</v>
      </c>
      <c r="B136" s="246" t="s">
        <v>1</v>
      </c>
      <c r="C136" s="83"/>
    </row>
    <row r="137" spans="1:3" ht="16.5" thickBot="1" x14ac:dyDescent="0.3">
      <c r="A137" s="241" t="s">
        <v>216</v>
      </c>
      <c r="B137" s="246" t="s">
        <v>1</v>
      </c>
      <c r="C137" s="83"/>
    </row>
    <row r="138" spans="1:3" ht="32.25" thickBot="1" x14ac:dyDescent="0.3">
      <c r="A138" s="241" t="s">
        <v>217</v>
      </c>
      <c r="B138" s="246" t="s">
        <v>1</v>
      </c>
      <c r="C138" s="83"/>
    </row>
    <row r="139" spans="1:3" ht="16.5" thickBot="1" x14ac:dyDescent="0.3">
      <c r="A139" s="264"/>
      <c r="B139" s="265"/>
      <c r="C139" s="266"/>
    </row>
    <row r="140" spans="1:3" ht="16.5" thickBot="1" x14ac:dyDescent="0.3">
      <c r="A140" s="241" t="s">
        <v>218</v>
      </c>
      <c r="B140" s="246" t="s">
        <v>1</v>
      </c>
      <c r="C140" s="83"/>
    </row>
    <row r="141" spans="1:3" ht="16.5" thickBot="1" x14ac:dyDescent="0.3">
      <c r="A141" s="241" t="s">
        <v>219</v>
      </c>
      <c r="B141" s="246" t="s">
        <v>1</v>
      </c>
      <c r="C141" s="83"/>
    </row>
    <row r="142" spans="1:3" ht="16.5" thickBot="1" x14ac:dyDescent="0.3">
      <c r="A142" s="241" t="s">
        <v>220</v>
      </c>
      <c r="B142" s="246" t="s">
        <v>1</v>
      </c>
      <c r="C142" s="83"/>
    </row>
    <row r="143" spans="1:3" ht="16.5" thickBot="1" x14ac:dyDescent="0.3">
      <c r="A143" s="241" t="s">
        <v>221</v>
      </c>
      <c r="B143" s="246" t="s">
        <v>1</v>
      </c>
      <c r="C143" s="83"/>
    </row>
    <row r="144" spans="1:3" ht="32.25" thickBot="1" x14ac:dyDescent="0.3">
      <c r="A144" s="241" t="s">
        <v>222</v>
      </c>
      <c r="B144" s="246" t="s">
        <v>1</v>
      </c>
      <c r="C144" s="83"/>
    </row>
    <row r="145" spans="1:5" ht="48" thickBot="1" x14ac:dyDescent="0.3">
      <c r="A145" s="241" t="s">
        <v>223</v>
      </c>
      <c r="B145" s="246" t="s">
        <v>1</v>
      </c>
      <c r="C145" s="83"/>
    </row>
    <row r="146" spans="1:5" ht="32.25" thickBot="1" x14ac:dyDescent="0.3">
      <c r="A146" s="241" t="s">
        <v>224</v>
      </c>
      <c r="B146" s="246" t="s">
        <v>1</v>
      </c>
      <c r="C146" s="83"/>
    </row>
    <row r="147" spans="1:5" ht="16.5" thickBot="1" x14ac:dyDescent="0.3">
      <c r="A147" s="264"/>
      <c r="B147" s="265"/>
      <c r="C147" s="266"/>
    </row>
    <row r="148" spans="1:5" ht="16.5" thickBot="1" x14ac:dyDescent="0.3">
      <c r="A148" s="241" t="s">
        <v>225</v>
      </c>
      <c r="B148" s="246" t="s">
        <v>1</v>
      </c>
      <c r="C148" s="83"/>
    </row>
    <row r="149" spans="1:5" ht="48" thickBot="1" x14ac:dyDescent="0.3">
      <c r="A149" s="241" t="s">
        <v>226</v>
      </c>
      <c r="B149" s="246" t="s">
        <v>1</v>
      </c>
      <c r="C149" s="83"/>
    </row>
    <row r="150" spans="1:5" ht="32.25" thickBot="1" x14ac:dyDescent="0.3">
      <c r="A150" s="241" t="s">
        <v>227</v>
      </c>
      <c r="B150" s="246" t="s">
        <v>1</v>
      </c>
      <c r="C150" s="83"/>
    </row>
    <row r="151" spans="1:5" ht="32.25" thickBot="1" x14ac:dyDescent="0.3">
      <c r="A151" s="241" t="s">
        <v>228</v>
      </c>
      <c r="B151" s="246" t="s">
        <v>1</v>
      </c>
      <c r="C151" s="83"/>
    </row>
    <row r="152" spans="1:5" ht="32.25" thickBot="1" x14ac:dyDescent="0.3">
      <c r="A152" s="241" t="s">
        <v>229</v>
      </c>
      <c r="B152" s="246" t="s">
        <v>1</v>
      </c>
      <c r="C152" s="83"/>
    </row>
    <row r="153" spans="1:5" ht="48" thickBot="1" x14ac:dyDescent="0.3">
      <c r="A153" s="241" t="s">
        <v>230</v>
      </c>
      <c r="B153" s="246" t="s">
        <v>1</v>
      </c>
      <c r="C153" s="83"/>
    </row>
    <row r="154" spans="1:5" ht="16.5" thickBot="1" x14ac:dyDescent="0.3">
      <c r="A154" s="267"/>
      <c r="B154" s="268"/>
      <c r="C154" s="268"/>
    </row>
    <row r="155" spans="1:5" ht="36" customHeight="1" thickBot="1" x14ac:dyDescent="0.3">
      <c r="A155" s="269" t="s">
        <v>88</v>
      </c>
      <c r="B155" s="246" t="s">
        <v>1</v>
      </c>
      <c r="C155" s="83"/>
      <c r="D155" s="236"/>
      <c r="E155" s="236"/>
    </row>
    <row r="156" spans="1:5" ht="33" customHeight="1" thickBot="1" x14ac:dyDescent="0.3">
      <c r="A156" s="270" t="s">
        <v>89</v>
      </c>
      <c r="B156" s="271" t="s">
        <v>1</v>
      </c>
      <c r="C156" s="83"/>
      <c r="D156" s="236"/>
      <c r="E156" s="236"/>
    </row>
    <row r="157" spans="1:5" ht="30.75" thickBot="1" x14ac:dyDescent="0.3">
      <c r="A157" s="272" t="s">
        <v>15</v>
      </c>
      <c r="B157" s="271" t="s">
        <v>1</v>
      </c>
      <c r="C157" s="83"/>
      <c r="D157" s="236"/>
      <c r="E157" s="236"/>
    </row>
    <row r="158" spans="1:5" ht="30.75" thickBot="1" x14ac:dyDescent="0.3">
      <c r="A158" s="272" t="s">
        <v>16</v>
      </c>
      <c r="B158" s="271" t="s">
        <v>1</v>
      </c>
      <c r="C158" s="83"/>
      <c r="D158" s="236"/>
      <c r="E158" s="236"/>
    </row>
    <row r="159" spans="1:5" ht="16.5" thickBot="1" x14ac:dyDescent="0.3">
      <c r="A159" s="273" t="s">
        <v>8</v>
      </c>
      <c r="B159" s="274" t="s">
        <v>1</v>
      </c>
      <c r="C159" s="275" t="s">
        <v>9</v>
      </c>
      <c r="D159" s="236"/>
      <c r="E159" s="236"/>
    </row>
    <row r="160" spans="1:5" ht="54" customHeight="1" thickBot="1" x14ac:dyDescent="0.3">
      <c r="A160" s="319" t="s">
        <v>333</v>
      </c>
      <c r="B160" s="320"/>
      <c r="C160" s="321"/>
      <c r="D160" s="236"/>
      <c r="E160" s="236"/>
    </row>
    <row r="161" spans="1:5" ht="33" customHeight="1" x14ac:dyDescent="0.25">
      <c r="A161" s="322" t="s">
        <v>87</v>
      </c>
      <c r="B161" s="322"/>
      <c r="C161" s="322"/>
      <c r="D161" s="236"/>
      <c r="E161" s="236"/>
    </row>
    <row r="162" spans="1:5" x14ac:dyDescent="0.25">
      <c r="A162" s="254"/>
      <c r="B162" s="254"/>
      <c r="C162" s="254"/>
      <c r="D162" s="236"/>
      <c r="E162" s="236"/>
    </row>
    <row r="163" spans="1:5" ht="134.25" customHeight="1" x14ac:dyDescent="0.25">
      <c r="A163" s="315" t="s">
        <v>354</v>
      </c>
      <c r="B163" s="316"/>
      <c r="C163" s="316"/>
      <c r="D163" s="236"/>
      <c r="E163" s="236"/>
    </row>
    <row r="164" spans="1:5" x14ac:dyDescent="0.25">
      <c r="A164" s="236"/>
      <c r="B164" s="236"/>
      <c r="C164" s="236"/>
      <c r="D164" s="236"/>
      <c r="E164" s="236"/>
    </row>
    <row r="165" spans="1:5" x14ac:dyDescent="0.25">
      <c r="A165" s="236"/>
      <c r="B165" s="236"/>
      <c r="C165" s="236"/>
      <c r="D165" s="236"/>
      <c r="E165" s="236"/>
    </row>
    <row r="166" spans="1:5" x14ac:dyDescent="0.25">
      <c r="A166" s="236"/>
      <c r="B166" s="236"/>
      <c r="C166" s="236"/>
      <c r="D166" s="236"/>
      <c r="E166" s="236"/>
    </row>
    <row r="167" spans="1:5" x14ac:dyDescent="0.25">
      <c r="A167" s="236"/>
      <c r="B167" s="236"/>
      <c r="C167" s="236"/>
      <c r="D167" s="236"/>
      <c r="E167" s="236"/>
    </row>
    <row r="168" spans="1:5" x14ac:dyDescent="0.25">
      <c r="A168" s="236"/>
      <c r="B168" s="236"/>
      <c r="C168" s="236"/>
      <c r="D168" s="236"/>
      <c r="E168" s="236"/>
    </row>
    <row r="169" spans="1:5" x14ac:dyDescent="0.25">
      <c r="A169" s="236"/>
      <c r="B169" s="236"/>
      <c r="C169" s="236"/>
      <c r="D169" s="236"/>
      <c r="E169" s="236"/>
    </row>
    <row r="170" spans="1:5" x14ac:dyDescent="0.25">
      <c r="A170" s="236"/>
      <c r="B170" s="236"/>
      <c r="C170" s="236"/>
      <c r="D170" s="236"/>
      <c r="E170" s="236"/>
    </row>
    <row r="171" spans="1:5" x14ac:dyDescent="0.25">
      <c r="A171" s="236"/>
      <c r="B171" s="236"/>
      <c r="C171" s="236"/>
      <c r="D171" s="236"/>
      <c r="E171" s="236"/>
    </row>
    <row r="172" spans="1:5" x14ac:dyDescent="0.25">
      <c r="A172" s="236"/>
      <c r="B172" s="236"/>
      <c r="C172" s="236"/>
      <c r="D172" s="236"/>
      <c r="E172" s="236"/>
    </row>
    <row r="173" spans="1:5" x14ac:dyDescent="0.25">
      <c r="A173" s="236"/>
      <c r="B173" s="236"/>
      <c r="C173" s="236"/>
      <c r="D173" s="236"/>
      <c r="E173" s="236"/>
    </row>
    <row r="174" spans="1:5" x14ac:dyDescent="0.25">
      <c r="A174" s="236"/>
      <c r="B174" s="236"/>
      <c r="C174" s="236"/>
      <c r="D174" s="236"/>
      <c r="E174" s="236"/>
    </row>
    <row r="175" spans="1:5" x14ac:dyDescent="0.25">
      <c r="A175" s="236"/>
      <c r="B175" s="236"/>
      <c r="C175" s="236"/>
      <c r="D175" s="236"/>
      <c r="E175" s="236"/>
    </row>
    <row r="176" spans="1:5" x14ac:dyDescent="0.25">
      <c r="A176" s="236"/>
      <c r="B176" s="236"/>
      <c r="C176" s="236"/>
      <c r="D176" s="236"/>
      <c r="E176" s="236"/>
    </row>
    <row r="177" spans="1:5" x14ac:dyDescent="0.25">
      <c r="A177" s="236"/>
      <c r="B177" s="236"/>
      <c r="C177" s="236"/>
      <c r="D177" s="236"/>
      <c r="E177" s="236"/>
    </row>
    <row r="178" spans="1:5" x14ac:dyDescent="0.25">
      <c r="A178" s="236"/>
      <c r="B178" s="236"/>
      <c r="C178" s="236"/>
      <c r="D178" s="236"/>
      <c r="E178" s="236"/>
    </row>
    <row r="179" spans="1:5" x14ac:dyDescent="0.25">
      <c r="A179" s="236"/>
      <c r="B179" s="236"/>
      <c r="C179" s="236"/>
      <c r="D179" s="236"/>
      <c r="E179" s="236"/>
    </row>
    <row r="180" spans="1:5" x14ac:dyDescent="0.25">
      <c r="A180" s="236"/>
      <c r="B180" s="236"/>
      <c r="C180" s="236"/>
      <c r="D180" s="236"/>
      <c r="E180" s="236"/>
    </row>
    <row r="181" spans="1:5" x14ac:dyDescent="0.25">
      <c r="A181" s="236"/>
      <c r="B181" s="236"/>
      <c r="C181" s="236"/>
      <c r="D181" s="236"/>
      <c r="E181" s="236"/>
    </row>
    <row r="182" spans="1:5" x14ac:dyDescent="0.25">
      <c r="A182" s="236"/>
      <c r="B182" s="236"/>
      <c r="C182" s="236"/>
      <c r="D182" s="236"/>
      <c r="E182" s="236"/>
    </row>
    <row r="183" spans="1:5" x14ac:dyDescent="0.25">
      <c r="A183" s="236"/>
      <c r="B183" s="236"/>
      <c r="C183" s="236"/>
      <c r="D183" s="236"/>
      <c r="E183" s="236"/>
    </row>
    <row r="184" spans="1:5" x14ac:dyDescent="0.25">
      <c r="A184" s="236"/>
      <c r="B184" s="236"/>
      <c r="C184" s="236"/>
      <c r="D184" s="236"/>
      <c r="E184" s="236"/>
    </row>
    <row r="185" spans="1:5" x14ac:dyDescent="0.25">
      <c r="A185" s="236"/>
      <c r="B185" s="236"/>
      <c r="C185" s="236"/>
      <c r="D185" s="236"/>
      <c r="E185" s="236"/>
    </row>
    <row r="186" spans="1:5" x14ac:dyDescent="0.25">
      <c r="A186" s="236"/>
      <c r="B186" s="236"/>
      <c r="C186" s="236"/>
      <c r="D186" s="236"/>
      <c r="E186" s="236"/>
    </row>
    <row r="187" spans="1:5" x14ac:dyDescent="0.25">
      <c r="A187" s="236"/>
      <c r="B187" s="236"/>
      <c r="C187" s="236"/>
      <c r="D187" s="236"/>
      <c r="E187" s="236"/>
    </row>
    <row r="188" spans="1:5" x14ac:dyDescent="0.25">
      <c r="A188" s="236"/>
      <c r="B188" s="236"/>
      <c r="C188" s="236"/>
      <c r="D188" s="236"/>
      <c r="E188" s="236"/>
    </row>
    <row r="189" spans="1:5" x14ac:dyDescent="0.25">
      <c r="A189" s="236"/>
      <c r="B189" s="236"/>
      <c r="C189" s="236"/>
      <c r="D189" s="236"/>
      <c r="E189" s="236"/>
    </row>
    <row r="190" spans="1:5" x14ac:dyDescent="0.25">
      <c r="A190" s="236"/>
      <c r="B190" s="236"/>
      <c r="C190" s="236"/>
      <c r="D190" s="236"/>
      <c r="E190" s="236"/>
    </row>
    <row r="191" spans="1:5" x14ac:dyDescent="0.25">
      <c r="A191" s="236"/>
      <c r="B191" s="236"/>
      <c r="C191" s="236"/>
      <c r="D191" s="236"/>
      <c r="E191" s="236"/>
    </row>
    <row r="192" spans="1:5" x14ac:dyDescent="0.25">
      <c r="A192" s="236"/>
      <c r="B192" s="236"/>
      <c r="C192" s="236"/>
      <c r="D192" s="236"/>
      <c r="E192" s="236"/>
    </row>
    <row r="193" spans="1:5" x14ac:dyDescent="0.25">
      <c r="A193" s="236"/>
      <c r="B193" s="236"/>
      <c r="C193" s="236"/>
      <c r="D193" s="236"/>
      <c r="E193" s="236"/>
    </row>
    <row r="194" spans="1:5" x14ac:dyDescent="0.25">
      <c r="A194" s="236"/>
      <c r="B194" s="236"/>
      <c r="C194" s="236"/>
      <c r="D194" s="236"/>
      <c r="E194" s="236"/>
    </row>
    <row r="195" spans="1:5" x14ac:dyDescent="0.25">
      <c r="A195" s="236"/>
      <c r="B195" s="236"/>
      <c r="C195" s="236"/>
      <c r="D195" s="236"/>
      <c r="E195" s="236"/>
    </row>
    <row r="196" spans="1:5" x14ac:dyDescent="0.25">
      <c r="A196" s="236"/>
      <c r="B196" s="236"/>
      <c r="C196" s="236"/>
      <c r="D196" s="236"/>
      <c r="E196" s="236"/>
    </row>
    <row r="197" spans="1:5" x14ac:dyDescent="0.25">
      <c r="A197" s="236"/>
      <c r="B197" s="236"/>
      <c r="C197" s="236"/>
      <c r="D197" s="236"/>
      <c r="E197" s="236"/>
    </row>
    <row r="198" spans="1:5" x14ac:dyDescent="0.25">
      <c r="A198" s="236"/>
      <c r="B198" s="236"/>
      <c r="C198" s="236"/>
      <c r="D198" s="236"/>
      <c r="E198" s="236"/>
    </row>
    <row r="199" spans="1:5" x14ac:dyDescent="0.25">
      <c r="A199" s="236"/>
      <c r="B199" s="236"/>
      <c r="C199" s="236"/>
      <c r="D199" s="236"/>
      <c r="E199" s="236"/>
    </row>
    <row r="200" spans="1:5" x14ac:dyDescent="0.25">
      <c r="A200" s="236"/>
      <c r="B200" s="236"/>
      <c r="C200" s="236"/>
      <c r="D200" s="236"/>
      <c r="E200" s="236"/>
    </row>
    <row r="201" spans="1:5" x14ac:dyDescent="0.25">
      <c r="A201" s="236"/>
      <c r="B201" s="236"/>
      <c r="C201" s="236"/>
      <c r="D201" s="236"/>
      <c r="E201" s="236"/>
    </row>
    <row r="202" spans="1:5" x14ac:dyDescent="0.25">
      <c r="A202" s="236"/>
      <c r="B202" s="236"/>
      <c r="C202" s="236"/>
      <c r="D202" s="236"/>
      <c r="E202" s="236"/>
    </row>
    <row r="203" spans="1:5" x14ac:dyDescent="0.25">
      <c r="A203" s="236"/>
      <c r="B203" s="236"/>
      <c r="C203" s="236"/>
      <c r="D203" s="236"/>
      <c r="E203" s="236"/>
    </row>
    <row r="204" spans="1:5" x14ac:dyDescent="0.25">
      <c r="A204" s="236"/>
      <c r="B204" s="236"/>
      <c r="C204" s="236"/>
      <c r="D204" s="236"/>
      <c r="E204" s="236"/>
    </row>
    <row r="205" spans="1:5" x14ac:dyDescent="0.25">
      <c r="A205" s="236"/>
      <c r="B205" s="236"/>
      <c r="C205" s="236"/>
      <c r="D205" s="236"/>
      <c r="E205" s="236"/>
    </row>
    <row r="206" spans="1:5" x14ac:dyDescent="0.25">
      <c r="A206" s="236"/>
      <c r="B206" s="236"/>
      <c r="C206" s="236"/>
      <c r="D206" s="236"/>
      <c r="E206" s="236"/>
    </row>
    <row r="207" spans="1:5" x14ac:dyDescent="0.25">
      <c r="A207" s="236"/>
      <c r="B207" s="236"/>
      <c r="C207" s="236"/>
      <c r="D207" s="236"/>
      <c r="E207" s="236"/>
    </row>
    <row r="208" spans="1:5" x14ac:dyDescent="0.25">
      <c r="A208" s="236"/>
      <c r="B208" s="236"/>
      <c r="C208" s="236"/>
      <c r="D208" s="236"/>
      <c r="E208" s="236"/>
    </row>
    <row r="209" spans="1:5" x14ac:dyDescent="0.25">
      <c r="A209" s="236"/>
      <c r="B209" s="236"/>
      <c r="C209" s="236"/>
      <c r="D209" s="236"/>
      <c r="E209" s="236"/>
    </row>
    <row r="210" spans="1:5" x14ac:dyDescent="0.25">
      <c r="A210" s="236"/>
      <c r="B210" s="236"/>
      <c r="C210" s="236"/>
      <c r="D210" s="236"/>
      <c r="E210" s="236"/>
    </row>
    <row r="211" spans="1:5" x14ac:dyDescent="0.25">
      <c r="A211" s="236"/>
      <c r="B211" s="236"/>
      <c r="C211" s="236"/>
      <c r="D211" s="236"/>
      <c r="E211" s="236"/>
    </row>
    <row r="212" spans="1:5" x14ac:dyDescent="0.25">
      <c r="A212" s="236"/>
      <c r="B212" s="236"/>
      <c r="C212" s="236"/>
      <c r="D212" s="236"/>
      <c r="E212" s="236"/>
    </row>
    <row r="213" spans="1:5" x14ac:dyDescent="0.25">
      <c r="A213" s="236"/>
      <c r="B213" s="236"/>
      <c r="C213" s="236"/>
      <c r="D213" s="236"/>
      <c r="E213" s="236"/>
    </row>
  </sheetData>
  <sheetProtection algorithmName="SHA-512" hashValue="sTT9xIz2FvycLum0ZiNoMHp4249LqDLEs6bfPv4/9cmmySm2LJGly3W634wwmPlxU/gPFuC37JtdnkD3El8Kiw==" saltValue="hYD7Lbwz6Mpt7A3KAL4QKw==" spinCount="100000" sheet="1" formatCells="0" formatColumns="0" formatRows="0"/>
  <mergeCells count="29">
    <mergeCell ref="A121:C121"/>
    <mergeCell ref="A51:C51"/>
    <mergeCell ref="A58:C58"/>
    <mergeCell ref="A103:C103"/>
    <mergeCell ref="A116:C116"/>
    <mergeCell ref="A120:C120"/>
    <mergeCell ref="A101:C101"/>
    <mergeCell ref="A88:C88"/>
    <mergeCell ref="A19:C19"/>
    <mergeCell ref="A33:C33"/>
    <mergeCell ref="A39:C39"/>
    <mergeCell ref="A44:C44"/>
    <mergeCell ref="A45:C45"/>
    <mergeCell ref="A163:C163"/>
    <mergeCell ref="A2:C2"/>
    <mergeCell ref="A160:C160"/>
    <mergeCell ref="A161:C161"/>
    <mergeCell ref="A4:C4"/>
    <mergeCell ref="A82:C82"/>
    <mergeCell ref="A48:C48"/>
    <mergeCell ref="A125:C125"/>
    <mergeCell ref="A127:C127"/>
    <mergeCell ref="A14:C14"/>
    <mergeCell ref="A97:C97"/>
    <mergeCell ref="A74:C74"/>
    <mergeCell ref="A113:C113"/>
    <mergeCell ref="A15:C15"/>
    <mergeCell ref="A109:C109"/>
    <mergeCell ref="A94:C94"/>
  </mergeCells>
  <pageMargins left="0.70866141732283472" right="0.70866141732283472" top="0.78740157480314965" bottom="0.78740157480314965" header="0.31496062992125984" footer="0.31496062992125984"/>
  <pageSetup paperSize="9" scale="92" fitToHeight="0" orientation="portrait" r:id="rId1"/>
  <headerFooter>
    <oddHeader>&amp;R"Svoz a nakládání s odpadem statutárního města Liberec"
Příloha č.6_Výkaz výměr, Výkaz výměr - Stanovení nabídkové 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69"/>
  <sheetViews>
    <sheetView workbookViewId="0">
      <selection activeCell="F25" sqref="F25"/>
    </sheetView>
  </sheetViews>
  <sheetFormatPr defaultColWidth="9.140625" defaultRowHeight="15" x14ac:dyDescent="0.25"/>
  <cols>
    <col min="2" max="2" width="42.42578125" customWidth="1"/>
    <col min="4" max="4" width="24.7109375" customWidth="1"/>
  </cols>
  <sheetData>
    <row r="1" spans="1:4" ht="45.75" customHeight="1" thickBot="1" x14ac:dyDescent="0.3">
      <c r="A1" s="346" t="s">
        <v>4</v>
      </c>
      <c r="B1" s="346"/>
      <c r="C1" s="346"/>
      <c r="D1" s="346"/>
    </row>
    <row r="2" spans="1:4" ht="15.75" thickTop="1" x14ac:dyDescent="0.25"/>
    <row r="4" spans="1:4" ht="15.75" x14ac:dyDescent="0.25">
      <c r="A4" s="341" t="s">
        <v>101</v>
      </c>
      <c r="B4" s="341"/>
      <c r="C4" s="345">
        <f>'Stanovení ceny '!C249</f>
        <v>16102970</v>
      </c>
      <c r="D4" s="345"/>
    </row>
    <row r="5" spans="1:4" ht="15.75" x14ac:dyDescent="0.25">
      <c r="A5" s="341" t="s">
        <v>102</v>
      </c>
      <c r="B5" s="341"/>
      <c r="C5" s="344"/>
      <c r="D5" s="344"/>
    </row>
    <row r="6" spans="1:4" ht="15.75" x14ac:dyDescent="0.25">
      <c r="A6" s="341" t="s">
        <v>103</v>
      </c>
      <c r="B6" s="341"/>
      <c r="C6" s="345">
        <f>C4+C5</f>
        <v>16102970</v>
      </c>
      <c r="D6" s="345"/>
    </row>
    <row r="7" spans="1:4" ht="15.75" x14ac:dyDescent="0.25">
      <c r="A7" s="276"/>
      <c r="B7" s="276"/>
      <c r="C7" s="276"/>
      <c r="D7" s="276"/>
    </row>
    <row r="8" spans="1:4" ht="15.75" x14ac:dyDescent="0.25">
      <c r="A8" s="341" t="s">
        <v>104</v>
      </c>
      <c r="B8" s="341"/>
      <c r="C8" s="342">
        <f>'Stanovení ceny '!D249</f>
        <v>17899024</v>
      </c>
      <c r="D8" s="343"/>
    </row>
    <row r="9" spans="1:4" ht="15.75" x14ac:dyDescent="0.25">
      <c r="A9" s="341" t="s">
        <v>105</v>
      </c>
      <c r="B9" s="341"/>
      <c r="C9" s="344"/>
      <c r="D9" s="344"/>
    </row>
    <row r="10" spans="1:4" ht="15.75" x14ac:dyDescent="0.25">
      <c r="A10" s="341" t="s">
        <v>106</v>
      </c>
      <c r="B10" s="341"/>
      <c r="C10" s="345">
        <f>C8+C9</f>
        <v>17899024</v>
      </c>
      <c r="D10" s="345"/>
    </row>
    <row r="11" spans="1:4" ht="15.75" x14ac:dyDescent="0.25">
      <c r="A11" s="276"/>
      <c r="B11" s="276"/>
      <c r="C11" s="276"/>
      <c r="D11" s="276"/>
    </row>
    <row r="12" spans="1:4" ht="15.75" x14ac:dyDescent="0.25">
      <c r="A12" s="341" t="s">
        <v>107</v>
      </c>
      <c r="B12" s="341"/>
      <c r="C12" s="342">
        <f>'Stanovení ceny '!E249</f>
        <v>19911042</v>
      </c>
      <c r="D12" s="343"/>
    </row>
    <row r="13" spans="1:4" ht="15.75" x14ac:dyDescent="0.25">
      <c r="A13" s="341" t="s">
        <v>108</v>
      </c>
      <c r="B13" s="341"/>
      <c r="C13" s="344"/>
      <c r="D13" s="344"/>
    </row>
    <row r="14" spans="1:4" ht="15.75" x14ac:dyDescent="0.25">
      <c r="A14" s="341" t="s">
        <v>109</v>
      </c>
      <c r="B14" s="341"/>
      <c r="C14" s="345">
        <f>C12+C13</f>
        <v>19911042</v>
      </c>
      <c r="D14" s="345"/>
    </row>
    <row r="15" spans="1:4" ht="15.75" x14ac:dyDescent="0.25">
      <c r="A15" s="276"/>
      <c r="B15" s="276"/>
      <c r="C15" s="276"/>
      <c r="D15" s="276"/>
    </row>
    <row r="16" spans="1:4" ht="15.75" x14ac:dyDescent="0.25">
      <c r="A16" s="341" t="s">
        <v>110</v>
      </c>
      <c r="B16" s="341"/>
      <c r="C16" s="342">
        <f>'Stanovení ceny '!F249</f>
        <v>21726916</v>
      </c>
      <c r="D16" s="343"/>
    </row>
    <row r="17" spans="1:4" ht="15.75" x14ac:dyDescent="0.25">
      <c r="A17" s="341" t="s">
        <v>111</v>
      </c>
      <c r="B17" s="341"/>
      <c r="C17" s="344"/>
      <c r="D17" s="344"/>
    </row>
    <row r="18" spans="1:4" ht="15.75" x14ac:dyDescent="0.25">
      <c r="A18" s="341" t="s">
        <v>112</v>
      </c>
      <c r="B18" s="341"/>
      <c r="C18" s="345">
        <f>C16+C17</f>
        <v>21726916</v>
      </c>
      <c r="D18" s="345"/>
    </row>
    <row r="19" spans="1:4" ht="15.75" x14ac:dyDescent="0.25">
      <c r="A19" s="237"/>
      <c r="B19" s="237"/>
      <c r="C19" s="237"/>
      <c r="D19" s="237"/>
    </row>
    <row r="20" spans="1:4" ht="15.75" x14ac:dyDescent="0.25">
      <c r="A20" s="341" t="s">
        <v>113</v>
      </c>
      <c r="B20" s="341"/>
      <c r="C20" s="345">
        <f>'Stanovení ceny '!G249</f>
        <v>0</v>
      </c>
      <c r="D20" s="345"/>
    </row>
    <row r="21" spans="1:4" ht="15.75" x14ac:dyDescent="0.25">
      <c r="A21" s="341" t="s">
        <v>114</v>
      </c>
      <c r="B21" s="341"/>
      <c r="C21" s="344"/>
      <c r="D21" s="344"/>
    </row>
    <row r="22" spans="1:4" ht="15.75" x14ac:dyDescent="0.25">
      <c r="A22" s="341" t="s">
        <v>115</v>
      </c>
      <c r="B22" s="341"/>
      <c r="C22" s="345">
        <f>C20+C21</f>
        <v>0</v>
      </c>
      <c r="D22" s="345"/>
    </row>
    <row r="23" spans="1:4" ht="15.75" x14ac:dyDescent="0.25">
      <c r="A23" s="237"/>
      <c r="B23" s="237"/>
      <c r="C23" s="237"/>
      <c r="D23" s="237"/>
    </row>
    <row r="24" spans="1:4" ht="15.75" x14ac:dyDescent="0.25">
      <c r="A24" s="341" t="s">
        <v>116</v>
      </c>
      <c r="B24" s="341"/>
      <c r="C24" s="345">
        <f>'Stanovení ceny '!G249</f>
        <v>0</v>
      </c>
      <c r="D24" s="345"/>
    </row>
    <row r="25" spans="1:4" ht="15.75" x14ac:dyDescent="0.25">
      <c r="A25" s="341" t="s">
        <v>119</v>
      </c>
      <c r="B25" s="341"/>
      <c r="C25" s="344"/>
      <c r="D25" s="344"/>
    </row>
    <row r="26" spans="1:4" ht="15.75" x14ac:dyDescent="0.25">
      <c r="A26" s="341" t="s">
        <v>118</v>
      </c>
      <c r="B26" s="341"/>
      <c r="C26" s="345">
        <f>C24+C25</f>
        <v>0</v>
      </c>
      <c r="D26" s="345"/>
    </row>
    <row r="27" spans="1:4" ht="15.75" x14ac:dyDescent="0.25">
      <c r="A27" s="237"/>
      <c r="B27" s="237"/>
      <c r="C27" s="237"/>
      <c r="D27" s="237"/>
    </row>
    <row r="28" spans="1:4" ht="15.75" x14ac:dyDescent="0.25">
      <c r="A28" s="341" t="s">
        <v>120</v>
      </c>
      <c r="B28" s="341"/>
      <c r="C28" s="345">
        <f>'Stanovení ceny '!G249</f>
        <v>0</v>
      </c>
      <c r="D28" s="345"/>
    </row>
    <row r="29" spans="1:4" ht="15.75" x14ac:dyDescent="0.25">
      <c r="A29" s="341" t="s">
        <v>117</v>
      </c>
      <c r="B29" s="341"/>
      <c r="C29" s="344"/>
      <c r="D29" s="344"/>
    </row>
    <row r="30" spans="1:4" ht="15.75" x14ac:dyDescent="0.25">
      <c r="A30" s="341" t="s">
        <v>121</v>
      </c>
      <c r="B30" s="341"/>
      <c r="C30" s="345">
        <f>C28+C29</f>
        <v>0</v>
      </c>
      <c r="D30" s="345"/>
    </row>
    <row r="31" spans="1:4" ht="15.75" x14ac:dyDescent="0.25">
      <c r="A31" s="237"/>
      <c r="B31" s="237"/>
      <c r="C31" s="237"/>
      <c r="D31" s="237"/>
    </row>
    <row r="32" spans="1:4" ht="15.75" x14ac:dyDescent="0.25">
      <c r="A32" s="341" t="s">
        <v>122</v>
      </c>
      <c r="B32" s="341"/>
      <c r="C32" s="345">
        <f>'Stanovení ceny '!G249</f>
        <v>0</v>
      </c>
      <c r="D32" s="345"/>
    </row>
    <row r="33" spans="1:13" ht="15.75" x14ac:dyDescent="0.25">
      <c r="A33" s="341" t="s">
        <v>123</v>
      </c>
      <c r="B33" s="341"/>
      <c r="C33" s="344"/>
      <c r="D33" s="344"/>
    </row>
    <row r="34" spans="1:13" ht="15.75" x14ac:dyDescent="0.25">
      <c r="A34" s="341" t="s">
        <v>124</v>
      </c>
      <c r="B34" s="341"/>
      <c r="C34" s="345">
        <f>C32+C33</f>
        <v>0</v>
      </c>
      <c r="D34" s="345"/>
    </row>
    <row r="35" spans="1:13" ht="15.75" x14ac:dyDescent="0.25">
      <c r="A35" s="237"/>
      <c r="B35" s="237"/>
      <c r="C35" s="237"/>
      <c r="D35" s="237"/>
    </row>
    <row r="36" spans="1:13" ht="15.75" x14ac:dyDescent="0.25">
      <c r="A36" s="341" t="s">
        <v>125</v>
      </c>
      <c r="B36" s="341"/>
      <c r="C36" s="345">
        <f>'Stanovení ceny '!G249</f>
        <v>0</v>
      </c>
      <c r="D36" s="345"/>
    </row>
    <row r="37" spans="1:13" ht="15.75" x14ac:dyDescent="0.25">
      <c r="A37" s="341" t="s">
        <v>127</v>
      </c>
      <c r="B37" s="341"/>
      <c r="C37" s="344"/>
      <c r="D37" s="344"/>
    </row>
    <row r="38" spans="1:13" ht="15.75" x14ac:dyDescent="0.25">
      <c r="A38" s="341" t="s">
        <v>128</v>
      </c>
      <c r="B38" s="341"/>
      <c r="C38" s="345">
        <f>C36+C37</f>
        <v>0</v>
      </c>
      <c r="D38" s="345"/>
    </row>
    <row r="39" spans="1:13" ht="15.75" x14ac:dyDescent="0.25">
      <c r="A39" s="237"/>
      <c r="B39" s="237"/>
      <c r="C39" s="237"/>
      <c r="D39" s="237"/>
    </row>
    <row r="40" spans="1:13" ht="15.75" x14ac:dyDescent="0.25">
      <c r="A40" s="341" t="s">
        <v>129</v>
      </c>
      <c r="B40" s="341"/>
      <c r="C40" s="345">
        <f>'Stanovení ceny '!G249</f>
        <v>0</v>
      </c>
      <c r="D40" s="345"/>
    </row>
    <row r="41" spans="1:13" ht="15.75" x14ac:dyDescent="0.25">
      <c r="A41" s="341" t="s">
        <v>126</v>
      </c>
      <c r="B41" s="341"/>
      <c r="C41" s="344"/>
      <c r="D41" s="344"/>
    </row>
    <row r="42" spans="1:13" ht="15.75" x14ac:dyDescent="0.25">
      <c r="A42" s="341" t="s">
        <v>130</v>
      </c>
      <c r="B42" s="341"/>
      <c r="C42" s="345">
        <f>C40+C41</f>
        <v>0</v>
      </c>
      <c r="D42" s="345"/>
    </row>
    <row r="43" spans="1:13" ht="15.75" x14ac:dyDescent="0.25">
      <c r="A43" s="237"/>
      <c r="B43" s="237"/>
      <c r="C43" s="237"/>
      <c r="D43" s="237"/>
    </row>
    <row r="44" spans="1:13" ht="30" customHeight="1" x14ac:dyDescent="0.25">
      <c r="A44" s="351" t="s">
        <v>131</v>
      </c>
      <c r="B44" s="351"/>
      <c r="C44" s="352">
        <f>C4+C8+C12+C16+C20+C24+C28+C32+C36+C40</f>
        <v>75639952</v>
      </c>
      <c r="D44" s="352"/>
    </row>
    <row r="45" spans="1:13" ht="9" customHeight="1" x14ac:dyDescent="0.25">
      <c r="A45" s="277"/>
      <c r="B45" s="277"/>
      <c r="C45" s="277"/>
      <c r="D45" s="277"/>
    </row>
    <row r="46" spans="1:13" ht="30" customHeight="1" x14ac:dyDescent="0.25">
      <c r="A46" s="351" t="s">
        <v>132</v>
      </c>
      <c r="B46" s="351"/>
      <c r="C46" s="353"/>
      <c r="D46" s="354"/>
    </row>
    <row r="47" spans="1:13" ht="9" customHeight="1" x14ac:dyDescent="0.25">
      <c r="A47" s="277"/>
      <c r="B47" s="277"/>
      <c r="C47" s="277"/>
      <c r="D47" s="277"/>
    </row>
    <row r="48" spans="1:13" ht="30" customHeight="1" x14ac:dyDescent="0.25">
      <c r="A48" s="351" t="s">
        <v>133</v>
      </c>
      <c r="B48" s="351"/>
      <c r="C48" s="352">
        <f>C44+C46</f>
        <v>75639952</v>
      </c>
      <c r="D48" s="352"/>
      <c r="E48" s="278"/>
      <c r="F48" s="278"/>
      <c r="G48" s="278"/>
      <c r="H48" s="278"/>
      <c r="I48" s="278"/>
      <c r="J48" s="278"/>
      <c r="K48" s="278"/>
      <c r="L48" s="278"/>
      <c r="M48" s="278"/>
    </row>
    <row r="49" spans="1:4" x14ac:dyDescent="0.25">
      <c r="A49" s="236"/>
      <c r="B49" s="236"/>
      <c r="C49" s="236"/>
      <c r="D49" s="236"/>
    </row>
    <row r="50" spans="1:4" x14ac:dyDescent="0.25">
      <c r="A50" s="347" t="s">
        <v>5</v>
      </c>
      <c r="B50" s="347"/>
      <c r="C50" s="347"/>
      <c r="D50" s="347"/>
    </row>
    <row r="51" spans="1:4" x14ac:dyDescent="0.25">
      <c r="A51" s="279"/>
      <c r="B51" s="279"/>
      <c r="C51" s="279"/>
      <c r="D51" s="279"/>
    </row>
    <row r="52" spans="1:4" x14ac:dyDescent="0.25">
      <c r="A52" s="279"/>
      <c r="B52" s="279"/>
      <c r="C52" s="279"/>
      <c r="D52" s="279"/>
    </row>
    <row r="53" spans="1:4" x14ac:dyDescent="0.25">
      <c r="A53" s="279"/>
      <c r="B53" s="279"/>
      <c r="C53" s="279"/>
      <c r="D53" s="279"/>
    </row>
    <row r="54" spans="1:4" x14ac:dyDescent="0.25">
      <c r="A54" s="279"/>
      <c r="B54" s="279"/>
      <c r="C54" s="279"/>
      <c r="D54" s="279"/>
    </row>
    <row r="56" spans="1:4" x14ac:dyDescent="0.25">
      <c r="A56" s="348" t="s">
        <v>14</v>
      </c>
      <c r="B56" s="348"/>
      <c r="C56" s="348"/>
      <c r="D56" s="348"/>
    </row>
    <row r="57" spans="1:4" x14ac:dyDescent="0.25">
      <c r="A57" s="348"/>
      <c r="B57" s="348"/>
      <c r="C57" s="348"/>
      <c r="D57" s="348"/>
    </row>
    <row r="58" spans="1:4" x14ac:dyDescent="0.25">
      <c r="A58" s="348"/>
      <c r="B58" s="348"/>
      <c r="C58" s="348"/>
      <c r="D58" s="348"/>
    </row>
    <row r="59" spans="1:4" x14ac:dyDescent="0.25">
      <c r="A59" s="348"/>
      <c r="B59" s="348"/>
      <c r="C59" s="348"/>
      <c r="D59" s="348"/>
    </row>
    <row r="60" spans="1:4" x14ac:dyDescent="0.25">
      <c r="A60" s="348"/>
      <c r="B60" s="348"/>
      <c r="C60" s="348"/>
      <c r="D60" s="348"/>
    </row>
    <row r="61" spans="1:4" x14ac:dyDescent="0.25">
      <c r="A61" s="348"/>
      <c r="B61" s="348"/>
      <c r="C61" s="348"/>
      <c r="D61" s="348"/>
    </row>
    <row r="63" spans="1:4" x14ac:dyDescent="0.25">
      <c r="A63" s="349" t="s">
        <v>6</v>
      </c>
      <c r="B63" s="350"/>
      <c r="C63" s="350"/>
      <c r="D63" s="350"/>
    </row>
    <row r="64" spans="1:4" x14ac:dyDescent="0.25">
      <c r="A64" s="350"/>
      <c r="B64" s="350"/>
      <c r="C64" s="350"/>
      <c r="D64" s="350"/>
    </row>
    <row r="65" spans="1:4" x14ac:dyDescent="0.25">
      <c r="A65" s="350"/>
      <c r="B65" s="350"/>
      <c r="C65" s="350"/>
      <c r="D65" s="350"/>
    </row>
    <row r="66" spans="1:4" x14ac:dyDescent="0.25">
      <c r="A66" s="350"/>
      <c r="B66" s="350"/>
      <c r="C66" s="350"/>
      <c r="D66" s="350"/>
    </row>
    <row r="67" spans="1:4" x14ac:dyDescent="0.25">
      <c r="A67" s="350"/>
      <c r="B67" s="350"/>
      <c r="C67" s="350"/>
      <c r="D67" s="350"/>
    </row>
    <row r="68" spans="1:4" x14ac:dyDescent="0.25">
      <c r="A68" s="350"/>
      <c r="B68" s="350"/>
      <c r="C68" s="350"/>
      <c r="D68" s="350"/>
    </row>
    <row r="69" spans="1:4" x14ac:dyDescent="0.25">
      <c r="A69" s="350"/>
      <c r="B69" s="350"/>
      <c r="C69" s="350"/>
      <c r="D69" s="350"/>
    </row>
  </sheetData>
  <sheetProtection algorithmName="SHA-512" hashValue="w28KX7o5r7uufa6hgqbqW1ZUiY+sMtLWrFH0y3uOOJIldlGJq/asMoatnamCABEwlslPRM2WvMQczA5PrCjoeA==" saltValue="V9s3HQyggtMeAMpD630teA==" spinCount="100000" sheet="1" formatCells="0" formatColumns="0" formatRows="0"/>
  <mergeCells count="70">
    <mergeCell ref="A40:B40"/>
    <mergeCell ref="C40:D40"/>
    <mergeCell ref="A41:B41"/>
    <mergeCell ref="C41:D41"/>
    <mergeCell ref="A42:B42"/>
    <mergeCell ref="C42:D42"/>
    <mergeCell ref="A36:B36"/>
    <mergeCell ref="C36:D36"/>
    <mergeCell ref="A37:B37"/>
    <mergeCell ref="C37:D37"/>
    <mergeCell ref="A38:B38"/>
    <mergeCell ref="C38:D38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4:B24"/>
    <mergeCell ref="C24:D24"/>
    <mergeCell ref="A25:B25"/>
    <mergeCell ref="C25:D25"/>
    <mergeCell ref="A26:B26"/>
    <mergeCell ref="C26:D26"/>
    <mergeCell ref="A20:B20"/>
    <mergeCell ref="C20:D20"/>
    <mergeCell ref="A21:B21"/>
    <mergeCell ref="C21:D21"/>
    <mergeCell ref="A22:B22"/>
    <mergeCell ref="C22:D22"/>
    <mergeCell ref="A50:D50"/>
    <mergeCell ref="A56:D61"/>
    <mergeCell ref="A63:D69"/>
    <mergeCell ref="C4:D4"/>
    <mergeCell ref="A44:B44"/>
    <mergeCell ref="A46:B46"/>
    <mergeCell ref="A48:B48"/>
    <mergeCell ref="C44:D44"/>
    <mergeCell ref="C46:D46"/>
    <mergeCell ref="C48:D48"/>
    <mergeCell ref="A8:B8"/>
    <mergeCell ref="C8:D8"/>
    <mergeCell ref="A9:B9"/>
    <mergeCell ref="C9:D9"/>
    <mergeCell ref="A10:B10"/>
    <mergeCell ref="C10:D10"/>
    <mergeCell ref="A1:D1"/>
    <mergeCell ref="A4:B4"/>
    <mergeCell ref="A5:B5"/>
    <mergeCell ref="A6:B6"/>
    <mergeCell ref="C5:D5"/>
    <mergeCell ref="C6:D6"/>
    <mergeCell ref="A12:B12"/>
    <mergeCell ref="C12:D12"/>
    <mergeCell ref="A13:B13"/>
    <mergeCell ref="C13:D13"/>
    <mergeCell ref="A18:B18"/>
    <mergeCell ref="C18:D18"/>
    <mergeCell ref="A14:B14"/>
    <mergeCell ref="C14:D14"/>
    <mergeCell ref="A16:B16"/>
    <mergeCell ref="C16:D16"/>
    <mergeCell ref="A17:B17"/>
    <mergeCell ref="C17:D17"/>
  </mergeCells>
  <pageMargins left="0.7" right="0.7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251"/>
  <sheetViews>
    <sheetView topLeftCell="A193" zoomScale="85" zoomScaleNormal="85" workbookViewId="0">
      <selection activeCell="C207" sqref="C207"/>
    </sheetView>
  </sheetViews>
  <sheetFormatPr defaultColWidth="9.140625" defaultRowHeight="15" x14ac:dyDescent="0.25"/>
  <cols>
    <col min="1" max="1" width="25.140625" style="15" customWidth="1"/>
    <col min="2" max="2" width="40.42578125" style="15" customWidth="1"/>
    <col min="3" max="3" width="19" style="15" customWidth="1"/>
    <col min="4" max="5" width="18.7109375" style="15" customWidth="1"/>
    <col min="6" max="7" width="18.5703125" style="15" customWidth="1"/>
    <col min="8" max="8" width="19.85546875" style="15" customWidth="1"/>
    <col min="9" max="9" width="19.28515625" style="15" customWidth="1"/>
    <col min="10" max="10" width="9.140625" style="15"/>
    <col min="11" max="11" width="13.5703125" style="15" customWidth="1"/>
    <col min="12" max="12" width="13" style="15" customWidth="1"/>
    <col min="13" max="13" width="19.7109375" style="15" customWidth="1"/>
    <col min="14" max="16384" width="9.140625" style="15"/>
  </cols>
  <sheetData>
    <row r="1" spans="1:13" x14ac:dyDescent="0.25">
      <c r="A1" s="3"/>
      <c r="B1" s="3"/>
      <c r="C1" s="3"/>
      <c r="D1" s="3"/>
      <c r="E1" s="3"/>
      <c r="F1" s="3"/>
      <c r="G1" s="3"/>
    </row>
    <row r="2" spans="1:13" ht="39.75" customHeight="1" x14ac:dyDescent="0.25">
      <c r="A2" s="369" t="s">
        <v>2</v>
      </c>
      <c r="B2" s="369"/>
      <c r="C2" s="369"/>
      <c r="D2" s="369"/>
      <c r="E2" s="369"/>
      <c r="F2" s="3"/>
      <c r="G2" s="3"/>
    </row>
    <row r="3" spans="1:13" x14ac:dyDescent="0.25">
      <c r="A3" s="3"/>
      <c r="B3" s="3"/>
      <c r="C3" s="3"/>
      <c r="D3" s="3"/>
      <c r="E3" s="3"/>
      <c r="F3" s="3"/>
      <c r="G3" s="3"/>
    </row>
    <row r="4" spans="1:13" x14ac:dyDescent="0.25">
      <c r="A4" s="3"/>
      <c r="B4" s="3"/>
      <c r="C4" s="3"/>
      <c r="D4" s="3"/>
      <c r="E4" s="3"/>
      <c r="F4" s="3"/>
      <c r="G4" s="3"/>
    </row>
    <row r="5" spans="1:13" ht="15.75" x14ac:dyDescent="0.25">
      <c r="A5" s="373" t="s">
        <v>45</v>
      </c>
      <c r="B5" s="373"/>
      <c r="C5" s="373"/>
      <c r="D5" s="373"/>
      <c r="E5" s="373"/>
      <c r="F5" s="3"/>
      <c r="G5" s="3"/>
    </row>
    <row r="6" spans="1:13" ht="15.75" thickBot="1" x14ac:dyDescent="0.3">
      <c r="A6" s="2"/>
      <c r="B6" s="2"/>
      <c r="C6" s="2"/>
      <c r="D6" s="2"/>
      <c r="E6" s="2"/>
      <c r="F6" s="3"/>
      <c r="G6" s="3"/>
    </row>
    <row r="7" spans="1:13" ht="63.75" thickBot="1" x14ac:dyDescent="0.3">
      <c r="A7" s="4" t="s">
        <v>46</v>
      </c>
      <c r="B7" s="5" t="s">
        <v>257</v>
      </c>
      <c r="C7" s="5" t="s">
        <v>258</v>
      </c>
      <c r="D7" s="5" t="s">
        <v>66</v>
      </c>
      <c r="E7" s="5" t="s">
        <v>48</v>
      </c>
      <c r="F7" s="3"/>
      <c r="G7" s="4" t="s">
        <v>343</v>
      </c>
      <c r="H7" s="5" t="s">
        <v>344</v>
      </c>
      <c r="I7" s="5" t="s">
        <v>345</v>
      </c>
      <c r="K7" s="4" t="s">
        <v>346</v>
      </c>
      <c r="L7" s="5" t="s">
        <v>347</v>
      </c>
      <c r="M7" s="5" t="s">
        <v>348</v>
      </c>
    </row>
    <row r="8" spans="1:13" ht="16.5" thickBot="1" x14ac:dyDescent="0.3">
      <c r="A8" s="16" t="s">
        <v>70</v>
      </c>
      <c r="B8" s="13">
        <v>1461</v>
      </c>
      <c r="C8" s="13">
        <v>52</v>
      </c>
      <c r="D8" s="7">
        <f>('Výkaz výměr'!C7)</f>
        <v>0</v>
      </c>
      <c r="E8" s="198">
        <f>B8*C8*D8</f>
        <v>0</v>
      </c>
      <c r="F8" s="3"/>
      <c r="G8" s="151">
        <v>1261</v>
      </c>
      <c r="H8" s="13">
        <v>52</v>
      </c>
      <c r="I8" s="198">
        <f>D8*G8*H8</f>
        <v>0</v>
      </c>
      <c r="K8" s="151">
        <v>1061</v>
      </c>
      <c r="L8" s="13">
        <v>52</v>
      </c>
      <c r="M8" s="198">
        <f>D8*K8*L8</f>
        <v>0</v>
      </c>
    </row>
    <row r="9" spans="1:13" ht="16.5" thickBot="1" x14ac:dyDescent="0.3">
      <c r="A9" s="16" t="s">
        <v>70</v>
      </c>
      <c r="B9" s="13">
        <v>0</v>
      </c>
      <c r="C9" s="13">
        <v>26</v>
      </c>
      <c r="D9" s="7">
        <f>('Výkaz výměr'!C7)</f>
        <v>0</v>
      </c>
      <c r="E9" s="198">
        <f>B9*C9*D9</f>
        <v>0</v>
      </c>
      <c r="F9" s="3"/>
      <c r="G9" s="151">
        <v>200</v>
      </c>
      <c r="H9" s="13">
        <v>26</v>
      </c>
      <c r="I9" s="198">
        <f>D9*G9*H9</f>
        <v>0</v>
      </c>
      <c r="K9" s="151">
        <v>400</v>
      </c>
      <c r="L9" s="13">
        <v>26</v>
      </c>
      <c r="M9" s="198">
        <f t="shared" ref="M9:M20" si="0">D9*K9*L9</f>
        <v>0</v>
      </c>
    </row>
    <row r="10" spans="1:13" ht="16.5" thickBot="1" x14ac:dyDescent="0.3">
      <c r="A10" s="16" t="s">
        <v>140</v>
      </c>
      <c r="B10" s="13">
        <v>8476</v>
      </c>
      <c r="C10" s="13">
        <v>52</v>
      </c>
      <c r="D10" s="7">
        <f>('Výkaz výměr'!C8)</f>
        <v>0</v>
      </c>
      <c r="E10" s="198">
        <f t="shared" ref="E10" si="1">B10*C10*D10</f>
        <v>0</v>
      </c>
      <c r="F10" s="3"/>
      <c r="G10" s="151">
        <v>7176</v>
      </c>
      <c r="H10" s="13">
        <v>52</v>
      </c>
      <c r="I10" s="198">
        <f t="shared" ref="I10:I19" si="2">D10*G10*H10</f>
        <v>0</v>
      </c>
      <c r="K10" s="151">
        <v>5876</v>
      </c>
      <c r="L10" s="13">
        <v>52</v>
      </c>
      <c r="M10" s="198">
        <f t="shared" si="0"/>
        <v>0</v>
      </c>
    </row>
    <row r="11" spans="1:13" ht="16.5" thickBot="1" x14ac:dyDescent="0.3">
      <c r="A11" s="16" t="s">
        <v>140</v>
      </c>
      <c r="B11" s="13">
        <v>0</v>
      </c>
      <c r="C11" s="13">
        <v>16</v>
      </c>
      <c r="D11" s="7">
        <f>('Výkaz výměr'!C8)</f>
        <v>0</v>
      </c>
      <c r="E11" s="198">
        <f t="shared" ref="E11" si="3">B11*C11*D11</f>
        <v>0</v>
      </c>
      <c r="F11" s="3"/>
      <c r="G11" s="151">
        <v>1300</v>
      </c>
      <c r="H11" s="13">
        <v>26</v>
      </c>
      <c r="I11" s="198">
        <f t="shared" si="2"/>
        <v>0</v>
      </c>
      <c r="K11" s="151">
        <v>2600</v>
      </c>
      <c r="L11" s="13">
        <v>26</v>
      </c>
      <c r="M11" s="198">
        <f t="shared" si="0"/>
        <v>0</v>
      </c>
    </row>
    <row r="12" spans="1:13" ht="16.5" thickBot="1" x14ac:dyDescent="0.3">
      <c r="A12" s="16" t="s">
        <v>72</v>
      </c>
      <c r="B12" s="13">
        <v>4465</v>
      </c>
      <c r="C12" s="13">
        <v>52</v>
      </c>
      <c r="D12" s="7">
        <f>('Výkaz výměr'!C9)</f>
        <v>0</v>
      </c>
      <c r="E12" s="198">
        <f t="shared" ref="E12:E13" si="4">B12*C12*D12</f>
        <v>0</v>
      </c>
      <c r="F12" s="3"/>
      <c r="G12" s="151">
        <v>3965</v>
      </c>
      <c r="H12" s="13">
        <v>52</v>
      </c>
      <c r="I12" s="198">
        <f t="shared" si="2"/>
        <v>0</v>
      </c>
      <c r="K12" s="151">
        <v>3465</v>
      </c>
      <c r="L12" s="13">
        <v>52</v>
      </c>
      <c r="M12" s="198">
        <f t="shared" si="0"/>
        <v>0</v>
      </c>
    </row>
    <row r="13" spans="1:13" ht="16.5" thickBot="1" x14ac:dyDescent="0.3">
      <c r="A13" s="16" t="s">
        <v>72</v>
      </c>
      <c r="B13" s="13">
        <v>1</v>
      </c>
      <c r="C13" s="13">
        <v>104</v>
      </c>
      <c r="D13" s="7">
        <f>('Výkaz výměr'!C9)</f>
        <v>0</v>
      </c>
      <c r="E13" s="198">
        <f t="shared" si="4"/>
        <v>0</v>
      </c>
      <c r="F13" s="3"/>
      <c r="G13" s="151">
        <v>1</v>
      </c>
      <c r="H13" s="13">
        <v>104</v>
      </c>
      <c r="I13" s="198">
        <f t="shared" si="2"/>
        <v>0</v>
      </c>
      <c r="K13" s="151">
        <v>1</v>
      </c>
      <c r="L13" s="13">
        <v>104</v>
      </c>
      <c r="M13" s="198">
        <f t="shared" si="0"/>
        <v>0</v>
      </c>
    </row>
    <row r="14" spans="1:13" ht="16.5" thickBot="1" x14ac:dyDescent="0.3">
      <c r="A14" s="16" t="s">
        <v>72</v>
      </c>
      <c r="B14" s="13">
        <v>0</v>
      </c>
      <c r="C14" s="13">
        <v>26</v>
      </c>
      <c r="D14" s="7">
        <f>('Výkaz výměr'!C9)</f>
        <v>0</v>
      </c>
      <c r="E14" s="198">
        <f t="shared" ref="E14" si="5">B14*C14*D14</f>
        <v>0</v>
      </c>
      <c r="F14" s="3"/>
      <c r="G14" s="151">
        <v>500</v>
      </c>
      <c r="H14" s="13">
        <v>26</v>
      </c>
      <c r="I14" s="198">
        <f t="shared" si="2"/>
        <v>0</v>
      </c>
      <c r="K14" s="151">
        <v>1000</v>
      </c>
      <c r="L14" s="13">
        <v>26</v>
      </c>
      <c r="M14" s="198">
        <f t="shared" si="0"/>
        <v>0</v>
      </c>
    </row>
    <row r="15" spans="1:13" ht="16.5" thickBot="1" x14ac:dyDescent="0.3">
      <c r="A15" s="16" t="s">
        <v>139</v>
      </c>
      <c r="B15" s="13">
        <v>0</v>
      </c>
      <c r="C15" s="13">
        <v>52</v>
      </c>
      <c r="D15" s="7">
        <f>('Výkaz výměr'!C10)</f>
        <v>0</v>
      </c>
      <c r="E15" s="198">
        <f t="shared" ref="E15:E16" si="6">B15*C15*D15</f>
        <v>0</v>
      </c>
      <c r="F15" s="3"/>
      <c r="G15" s="151">
        <v>50</v>
      </c>
      <c r="H15" s="13">
        <v>52</v>
      </c>
      <c r="I15" s="198">
        <f t="shared" si="2"/>
        <v>0</v>
      </c>
      <c r="K15" s="151">
        <v>50</v>
      </c>
      <c r="L15" s="13">
        <v>52</v>
      </c>
      <c r="M15" s="198">
        <f t="shared" si="0"/>
        <v>0</v>
      </c>
    </row>
    <row r="16" spans="1:13" ht="16.5" thickBot="1" x14ac:dyDescent="0.3">
      <c r="A16" s="16" t="s">
        <v>92</v>
      </c>
      <c r="B16" s="13">
        <v>2</v>
      </c>
      <c r="C16" s="13">
        <v>26</v>
      </c>
      <c r="D16" s="7">
        <f>('Výkaz výměr'!C11)</f>
        <v>0</v>
      </c>
      <c r="E16" s="198">
        <f t="shared" si="6"/>
        <v>0</v>
      </c>
      <c r="F16" s="3"/>
      <c r="G16" s="151">
        <v>2</v>
      </c>
      <c r="H16" s="13">
        <v>26</v>
      </c>
      <c r="I16" s="198">
        <f t="shared" si="2"/>
        <v>0</v>
      </c>
      <c r="K16" s="151">
        <v>2</v>
      </c>
      <c r="L16" s="13">
        <v>26</v>
      </c>
      <c r="M16" s="198">
        <f t="shared" si="0"/>
        <v>0</v>
      </c>
    </row>
    <row r="17" spans="1:13" ht="16.5" thickBot="1" x14ac:dyDescent="0.3">
      <c r="A17" s="16" t="s">
        <v>92</v>
      </c>
      <c r="B17" s="13">
        <v>577</v>
      </c>
      <c r="C17" s="13">
        <v>52</v>
      </c>
      <c r="D17" s="7">
        <f>('Výkaz výměr'!C11)</f>
        <v>0</v>
      </c>
      <c r="E17" s="198">
        <f t="shared" ref="E17:E19" si="7">B17*C17*D17</f>
        <v>0</v>
      </c>
      <c r="F17" s="3"/>
      <c r="G17" s="151">
        <v>527</v>
      </c>
      <c r="H17" s="13">
        <v>52</v>
      </c>
      <c r="I17" s="198">
        <f t="shared" si="2"/>
        <v>0</v>
      </c>
      <c r="K17" s="151">
        <v>527</v>
      </c>
      <c r="L17" s="13">
        <v>52</v>
      </c>
      <c r="M17" s="198">
        <f t="shared" si="0"/>
        <v>0</v>
      </c>
    </row>
    <row r="18" spans="1:13" ht="16.5" thickBot="1" x14ac:dyDescent="0.3">
      <c r="A18" s="16" t="s">
        <v>92</v>
      </c>
      <c r="B18" s="13">
        <v>685</v>
      </c>
      <c r="C18" s="13">
        <v>104</v>
      </c>
      <c r="D18" s="7">
        <f>('Výkaz výměr'!C11)</f>
        <v>0</v>
      </c>
      <c r="E18" s="198">
        <f t="shared" si="7"/>
        <v>0</v>
      </c>
      <c r="F18" s="3"/>
      <c r="G18" s="151">
        <v>685</v>
      </c>
      <c r="H18" s="13">
        <v>104</v>
      </c>
      <c r="I18" s="198">
        <f t="shared" si="2"/>
        <v>0</v>
      </c>
      <c r="K18" s="151">
        <v>685</v>
      </c>
      <c r="L18" s="13">
        <v>104</v>
      </c>
      <c r="M18" s="198">
        <f t="shared" si="0"/>
        <v>0</v>
      </c>
    </row>
    <row r="19" spans="1:13" ht="16.5" thickBot="1" x14ac:dyDescent="0.3">
      <c r="A19" s="16" t="s">
        <v>92</v>
      </c>
      <c r="B19" s="13">
        <v>182</v>
      </c>
      <c r="C19" s="13">
        <v>156</v>
      </c>
      <c r="D19" s="7">
        <f>('Výkaz výměr'!C11)</f>
        <v>0</v>
      </c>
      <c r="E19" s="198">
        <f t="shared" si="7"/>
        <v>0</v>
      </c>
      <c r="F19" s="3"/>
      <c r="G19" s="151">
        <v>182</v>
      </c>
      <c r="H19" s="13">
        <v>156</v>
      </c>
      <c r="I19" s="198">
        <f t="shared" si="2"/>
        <v>0</v>
      </c>
      <c r="K19" s="151">
        <v>182</v>
      </c>
      <c r="L19" s="13">
        <v>156</v>
      </c>
      <c r="M19" s="198">
        <f t="shared" si="0"/>
        <v>0</v>
      </c>
    </row>
    <row r="20" spans="1:13" ht="32.25" thickBot="1" x14ac:dyDescent="0.3">
      <c r="A20" s="117" t="s">
        <v>242</v>
      </c>
      <c r="B20" s="13">
        <v>3</v>
      </c>
      <c r="C20" s="13">
        <v>156</v>
      </c>
      <c r="D20" s="7">
        <f>('Výkaz výměr'!C12)</f>
        <v>0</v>
      </c>
      <c r="E20" s="198">
        <f t="shared" ref="E20" si="8">B20*C20*D20</f>
        <v>0</v>
      </c>
      <c r="F20" s="3"/>
      <c r="G20" s="152">
        <v>3</v>
      </c>
      <c r="H20" s="153">
        <v>156</v>
      </c>
      <c r="I20" s="198">
        <f>D20*G20*H20</f>
        <v>0</v>
      </c>
      <c r="J20" s="1"/>
      <c r="K20" s="152">
        <v>3</v>
      </c>
      <c r="L20" s="153">
        <v>156</v>
      </c>
      <c r="M20" s="200">
        <f t="shared" si="0"/>
        <v>0</v>
      </c>
    </row>
    <row r="21" spans="1:13" ht="16.5" thickBot="1" x14ac:dyDescent="0.3">
      <c r="A21" s="362" t="s">
        <v>49</v>
      </c>
      <c r="B21" s="363"/>
      <c r="C21" s="363"/>
      <c r="D21" s="364"/>
      <c r="E21" s="216">
        <f>SUM(E8:E20)</f>
        <v>0</v>
      </c>
      <c r="F21" s="168"/>
      <c r="G21" s="172"/>
      <c r="H21" s="173"/>
      <c r="I21" s="235">
        <f>SUM(I8:I20)</f>
        <v>0</v>
      </c>
      <c r="J21" s="174"/>
      <c r="K21" s="172"/>
      <c r="L21" s="173"/>
      <c r="M21" s="235">
        <f>SUM(M8:M20)</f>
        <v>0</v>
      </c>
    </row>
    <row r="22" spans="1:13" ht="15.75" thickBot="1" x14ac:dyDescent="0.3">
      <c r="A22" s="8"/>
      <c r="B22" s="8"/>
      <c r="C22" s="8"/>
      <c r="D22" s="8"/>
      <c r="E22" s="8"/>
      <c r="F22" s="3"/>
      <c r="G22" s="3"/>
    </row>
    <row r="23" spans="1:13" ht="33" customHeight="1" thickBot="1" x14ac:dyDescent="0.3">
      <c r="A23" s="374" t="s">
        <v>50</v>
      </c>
      <c r="B23" s="375"/>
      <c r="C23" s="375"/>
      <c r="D23" s="375"/>
      <c r="E23" s="376"/>
      <c r="F23" s="3"/>
      <c r="G23" s="154"/>
    </row>
    <row r="24" spans="1:13" x14ac:dyDescent="0.25">
      <c r="A24" s="3"/>
      <c r="B24" s="154"/>
      <c r="C24" s="3"/>
      <c r="D24" s="3"/>
      <c r="E24" s="3"/>
      <c r="F24" s="3"/>
      <c r="G24" s="3"/>
    </row>
    <row r="25" spans="1:13" x14ac:dyDescent="0.25">
      <c r="A25" s="3"/>
      <c r="B25" s="3"/>
      <c r="C25" s="3"/>
      <c r="D25" s="3"/>
      <c r="E25" s="3"/>
      <c r="F25" s="3"/>
      <c r="G25" s="3"/>
    </row>
    <row r="26" spans="1:13" x14ac:dyDescent="0.25">
      <c r="A26" s="3"/>
      <c r="B26" s="3"/>
      <c r="C26" s="3"/>
      <c r="D26" s="3"/>
      <c r="E26" s="3"/>
      <c r="F26" s="3"/>
      <c r="G26" s="3"/>
    </row>
    <row r="27" spans="1:13" ht="15.75" x14ac:dyDescent="0.25">
      <c r="A27" s="373" t="s">
        <v>232</v>
      </c>
      <c r="B27" s="373"/>
      <c r="C27" s="373"/>
      <c r="D27" s="373"/>
      <c r="E27" s="373"/>
      <c r="F27" s="3"/>
      <c r="G27" s="3"/>
    </row>
    <row r="28" spans="1:13" ht="15.75" thickBot="1" x14ac:dyDescent="0.3">
      <c r="A28" s="2"/>
      <c r="B28" s="2"/>
      <c r="C28" s="2"/>
      <c r="D28" s="2"/>
      <c r="E28" s="2"/>
      <c r="F28" s="3"/>
      <c r="G28" s="3"/>
    </row>
    <row r="29" spans="1:13" ht="63.75" thickBot="1" x14ac:dyDescent="0.3">
      <c r="A29" s="4" t="s">
        <v>233</v>
      </c>
      <c r="B29" s="5" t="s">
        <v>257</v>
      </c>
      <c r="C29" s="5" t="s">
        <v>258</v>
      </c>
      <c r="D29" s="5" t="s">
        <v>66</v>
      </c>
      <c r="E29" s="5" t="s">
        <v>244</v>
      </c>
      <c r="F29" s="3"/>
      <c r="G29" s="4" t="s">
        <v>343</v>
      </c>
      <c r="H29" s="5" t="s">
        <v>344</v>
      </c>
      <c r="I29" s="5" t="s">
        <v>350</v>
      </c>
      <c r="K29" s="4" t="s">
        <v>346</v>
      </c>
      <c r="L29" s="5" t="s">
        <v>347</v>
      </c>
      <c r="M29" s="5" t="s">
        <v>349</v>
      </c>
    </row>
    <row r="30" spans="1:13" ht="16.5" thickBot="1" x14ac:dyDescent="0.3">
      <c r="A30" s="155" t="s">
        <v>143</v>
      </c>
      <c r="B30" s="156"/>
      <c r="C30" s="156"/>
      <c r="D30" s="156"/>
      <c r="E30" s="157"/>
      <c r="F30" s="3"/>
      <c r="G30" s="163"/>
      <c r="H30" s="157"/>
      <c r="I30" s="157"/>
      <c r="K30" s="163"/>
      <c r="L30" s="157"/>
      <c r="M30" s="201"/>
    </row>
    <row r="31" spans="1:13" ht="16.5" thickBot="1" x14ac:dyDescent="0.3">
      <c r="A31" s="82" t="s">
        <v>144</v>
      </c>
      <c r="B31" s="13">
        <v>6</v>
      </c>
      <c r="C31" s="113">
        <v>26</v>
      </c>
      <c r="D31" s="7">
        <f>('Výkaz výměr'!C20)</f>
        <v>0</v>
      </c>
      <c r="E31" s="202">
        <f>B31*C31*D31</f>
        <v>0</v>
      </c>
      <c r="F31" s="3"/>
      <c r="G31" s="151">
        <v>6</v>
      </c>
      <c r="H31" s="113">
        <v>26</v>
      </c>
      <c r="I31" s="198">
        <f>D31*G31*H31</f>
        <v>0</v>
      </c>
      <c r="K31" s="151">
        <v>6</v>
      </c>
      <c r="L31" s="113">
        <v>26</v>
      </c>
      <c r="M31" s="198">
        <f t="shared" ref="M31:M65" si="9">D31*K31*L31</f>
        <v>0</v>
      </c>
    </row>
    <row r="32" spans="1:13" ht="16.5" thickBot="1" x14ac:dyDescent="0.3">
      <c r="A32" s="114" t="s">
        <v>144</v>
      </c>
      <c r="B32" s="13">
        <v>178</v>
      </c>
      <c r="C32" s="113">
        <v>52</v>
      </c>
      <c r="D32" s="7">
        <f>('Výkaz výměr'!C20)</f>
        <v>0</v>
      </c>
      <c r="E32" s="202">
        <f t="shared" ref="E32:E36" si="10">B32*C32*D32</f>
        <v>0</v>
      </c>
      <c r="F32" s="3"/>
      <c r="G32" s="151">
        <v>178</v>
      </c>
      <c r="H32" s="113">
        <v>52</v>
      </c>
      <c r="I32" s="202">
        <f t="shared" ref="I32:I65" si="11">D32*G32*H32</f>
        <v>0</v>
      </c>
      <c r="K32" s="151">
        <v>178</v>
      </c>
      <c r="L32" s="113">
        <v>52</v>
      </c>
      <c r="M32" s="202">
        <f t="shared" si="9"/>
        <v>0</v>
      </c>
    </row>
    <row r="33" spans="1:13" ht="16.5" thickBot="1" x14ac:dyDescent="0.3">
      <c r="A33" s="114" t="s">
        <v>144</v>
      </c>
      <c r="B33" s="13">
        <v>356</v>
      </c>
      <c r="C33" s="113">
        <v>104</v>
      </c>
      <c r="D33" s="7">
        <f>('Výkaz výměr'!C20)</f>
        <v>0</v>
      </c>
      <c r="E33" s="202">
        <f t="shared" si="10"/>
        <v>0</v>
      </c>
      <c r="F33" s="3"/>
      <c r="G33" s="151">
        <v>356</v>
      </c>
      <c r="H33" s="113">
        <v>104</v>
      </c>
      <c r="I33" s="202">
        <f t="shared" si="11"/>
        <v>0</v>
      </c>
      <c r="K33" s="151">
        <v>356</v>
      </c>
      <c r="L33" s="113">
        <v>104</v>
      </c>
      <c r="M33" s="202">
        <f t="shared" si="9"/>
        <v>0</v>
      </c>
    </row>
    <row r="34" spans="1:13" ht="16.5" thickBot="1" x14ac:dyDescent="0.3">
      <c r="A34" s="114" t="s">
        <v>144</v>
      </c>
      <c r="B34" s="13">
        <v>255</v>
      </c>
      <c r="C34" s="113">
        <v>156</v>
      </c>
      <c r="D34" s="7">
        <f>('Výkaz výměr'!C20)</f>
        <v>0</v>
      </c>
      <c r="E34" s="202">
        <f t="shared" si="10"/>
        <v>0</v>
      </c>
      <c r="F34" s="3"/>
      <c r="G34" s="151">
        <v>255</v>
      </c>
      <c r="H34" s="113">
        <v>156</v>
      </c>
      <c r="I34" s="202">
        <f t="shared" si="11"/>
        <v>0</v>
      </c>
      <c r="K34" s="151">
        <v>255</v>
      </c>
      <c r="L34" s="113">
        <v>156</v>
      </c>
      <c r="M34" s="202">
        <f t="shared" si="9"/>
        <v>0</v>
      </c>
    </row>
    <row r="35" spans="1:13" ht="16.5" thickBot="1" x14ac:dyDescent="0.3">
      <c r="A35" s="114" t="s">
        <v>145</v>
      </c>
      <c r="B35" s="13">
        <v>1</v>
      </c>
      <c r="C35" s="113">
        <v>26</v>
      </c>
      <c r="D35" s="7">
        <f>('Výkaz výměr'!C21)</f>
        <v>0</v>
      </c>
      <c r="E35" s="202">
        <f t="shared" si="10"/>
        <v>0</v>
      </c>
      <c r="F35" s="3"/>
      <c r="G35" s="151">
        <v>1</v>
      </c>
      <c r="H35" s="113">
        <v>26</v>
      </c>
      <c r="I35" s="202">
        <f t="shared" si="11"/>
        <v>0</v>
      </c>
      <c r="K35" s="151">
        <v>1</v>
      </c>
      <c r="L35" s="113">
        <v>26</v>
      </c>
      <c r="M35" s="202">
        <f t="shared" si="9"/>
        <v>0</v>
      </c>
    </row>
    <row r="36" spans="1:13" ht="16.5" thickBot="1" x14ac:dyDescent="0.3">
      <c r="A36" s="114" t="s">
        <v>145</v>
      </c>
      <c r="B36" s="13">
        <v>2</v>
      </c>
      <c r="C36" s="113">
        <v>52</v>
      </c>
      <c r="D36" s="7">
        <f>('Výkaz výměr'!C21)</f>
        <v>0</v>
      </c>
      <c r="E36" s="202">
        <f t="shared" si="10"/>
        <v>0</v>
      </c>
      <c r="F36" s="3"/>
      <c r="G36" s="151">
        <v>2</v>
      </c>
      <c r="H36" s="113">
        <v>52</v>
      </c>
      <c r="I36" s="202">
        <f t="shared" si="11"/>
        <v>0</v>
      </c>
      <c r="K36" s="151">
        <v>2</v>
      </c>
      <c r="L36" s="113">
        <v>52</v>
      </c>
      <c r="M36" s="202">
        <f t="shared" si="9"/>
        <v>0</v>
      </c>
    </row>
    <row r="37" spans="1:13" ht="16.5" thickBot="1" x14ac:dyDescent="0.3">
      <c r="A37" s="114" t="s">
        <v>234</v>
      </c>
      <c r="B37" s="13">
        <v>22</v>
      </c>
      <c r="C37" s="113">
        <v>26</v>
      </c>
      <c r="D37" s="7">
        <f>('Výkaz výměr'!C22)</f>
        <v>0</v>
      </c>
      <c r="E37" s="202">
        <f t="shared" ref="E37:E53" si="12">B37*C37*D37</f>
        <v>0</v>
      </c>
      <c r="F37" s="3"/>
      <c r="G37" s="151">
        <v>22</v>
      </c>
      <c r="H37" s="113">
        <v>26</v>
      </c>
      <c r="I37" s="202">
        <f t="shared" si="11"/>
        <v>0</v>
      </c>
      <c r="K37" s="151">
        <v>22</v>
      </c>
      <c r="L37" s="113">
        <v>26</v>
      </c>
      <c r="M37" s="202">
        <f t="shared" si="9"/>
        <v>0</v>
      </c>
    </row>
    <row r="38" spans="1:13" ht="16.5" thickBot="1" x14ac:dyDescent="0.3">
      <c r="A38" s="114" t="s">
        <v>234</v>
      </c>
      <c r="B38" s="13">
        <v>347</v>
      </c>
      <c r="C38" s="113">
        <v>52</v>
      </c>
      <c r="D38" s="7">
        <f>('Výkaz výměr'!C22)</f>
        <v>0</v>
      </c>
      <c r="E38" s="202">
        <f t="shared" ref="E38:E40" si="13">B38*C38*D38</f>
        <v>0</v>
      </c>
      <c r="F38" s="3"/>
      <c r="G38" s="151">
        <v>347</v>
      </c>
      <c r="H38" s="113">
        <v>52</v>
      </c>
      <c r="I38" s="202">
        <f t="shared" si="11"/>
        <v>0</v>
      </c>
      <c r="K38" s="151">
        <v>347</v>
      </c>
      <c r="L38" s="113">
        <v>52</v>
      </c>
      <c r="M38" s="202">
        <f t="shared" si="9"/>
        <v>0</v>
      </c>
    </row>
    <row r="39" spans="1:13" ht="16.5" thickBot="1" x14ac:dyDescent="0.3">
      <c r="A39" s="114" t="s">
        <v>234</v>
      </c>
      <c r="B39" s="13">
        <v>380</v>
      </c>
      <c r="C39" s="113">
        <v>104</v>
      </c>
      <c r="D39" s="7">
        <f>('Výkaz výměr'!C22)</f>
        <v>0</v>
      </c>
      <c r="E39" s="202">
        <f t="shared" si="13"/>
        <v>0</v>
      </c>
      <c r="F39" s="3"/>
      <c r="G39" s="151">
        <v>380</v>
      </c>
      <c r="H39" s="113">
        <v>104</v>
      </c>
      <c r="I39" s="202">
        <f t="shared" si="11"/>
        <v>0</v>
      </c>
      <c r="K39" s="151">
        <v>380</v>
      </c>
      <c r="L39" s="113">
        <v>104</v>
      </c>
      <c r="M39" s="202">
        <f t="shared" si="9"/>
        <v>0</v>
      </c>
    </row>
    <row r="40" spans="1:13" ht="16.5" thickBot="1" x14ac:dyDescent="0.3">
      <c r="A40" s="114" t="s">
        <v>234</v>
      </c>
      <c r="B40" s="13">
        <v>34</v>
      </c>
      <c r="C40" s="113">
        <v>156</v>
      </c>
      <c r="D40" s="7">
        <f>('Výkaz výměr'!C22)</f>
        <v>0</v>
      </c>
      <c r="E40" s="202">
        <f t="shared" si="13"/>
        <v>0</v>
      </c>
      <c r="F40" s="3"/>
      <c r="G40" s="151">
        <v>34</v>
      </c>
      <c r="H40" s="113">
        <v>156</v>
      </c>
      <c r="I40" s="202">
        <f t="shared" si="11"/>
        <v>0</v>
      </c>
      <c r="K40" s="151">
        <v>34</v>
      </c>
      <c r="L40" s="113">
        <v>156</v>
      </c>
      <c r="M40" s="202">
        <f t="shared" si="9"/>
        <v>0</v>
      </c>
    </row>
    <row r="41" spans="1:13" ht="16.5" thickBot="1" x14ac:dyDescent="0.3">
      <c r="A41" s="114" t="s">
        <v>235</v>
      </c>
      <c r="B41" s="13">
        <v>2</v>
      </c>
      <c r="C41" s="113">
        <v>26</v>
      </c>
      <c r="D41" s="7">
        <f>('Výkaz výměr'!C23)</f>
        <v>0</v>
      </c>
      <c r="E41" s="202">
        <f t="shared" si="12"/>
        <v>0</v>
      </c>
      <c r="F41" s="3"/>
      <c r="G41" s="151">
        <v>2</v>
      </c>
      <c r="H41" s="113">
        <v>26</v>
      </c>
      <c r="I41" s="202">
        <f t="shared" si="11"/>
        <v>0</v>
      </c>
      <c r="K41" s="151">
        <v>2</v>
      </c>
      <c r="L41" s="113">
        <v>26</v>
      </c>
      <c r="M41" s="202">
        <f t="shared" si="9"/>
        <v>0</v>
      </c>
    </row>
    <row r="42" spans="1:13" ht="16.5" thickBot="1" x14ac:dyDescent="0.3">
      <c r="A42" s="114" t="s">
        <v>235</v>
      </c>
      <c r="B42" s="13">
        <v>2</v>
      </c>
      <c r="C42" s="113">
        <v>52</v>
      </c>
      <c r="D42" s="7">
        <f>('Výkaz výměr'!C23)</f>
        <v>0</v>
      </c>
      <c r="E42" s="202">
        <f t="shared" si="12"/>
        <v>0</v>
      </c>
      <c r="F42" s="3"/>
      <c r="G42" s="151">
        <v>2</v>
      </c>
      <c r="H42" s="113">
        <v>52</v>
      </c>
      <c r="I42" s="202">
        <f t="shared" si="11"/>
        <v>0</v>
      </c>
      <c r="K42" s="151">
        <v>2</v>
      </c>
      <c r="L42" s="113">
        <v>52</v>
      </c>
      <c r="M42" s="202">
        <f t="shared" si="9"/>
        <v>0</v>
      </c>
    </row>
    <row r="43" spans="1:13" ht="16.5" thickBot="1" x14ac:dyDescent="0.3">
      <c r="A43" s="114" t="s">
        <v>236</v>
      </c>
      <c r="B43" s="13">
        <v>316</v>
      </c>
      <c r="C43" s="113">
        <v>26</v>
      </c>
      <c r="D43" s="7">
        <f>('Výkaz výměr'!C24)</f>
        <v>0</v>
      </c>
      <c r="E43" s="202">
        <f t="shared" si="12"/>
        <v>0</v>
      </c>
      <c r="F43" s="3"/>
      <c r="G43" s="151">
        <v>316</v>
      </c>
      <c r="H43" s="113">
        <v>26</v>
      </c>
      <c r="I43" s="202">
        <f t="shared" si="11"/>
        <v>0</v>
      </c>
      <c r="K43" s="151">
        <v>316</v>
      </c>
      <c r="L43" s="113">
        <v>26</v>
      </c>
      <c r="M43" s="202">
        <f t="shared" si="9"/>
        <v>0</v>
      </c>
    </row>
    <row r="44" spans="1:13" ht="16.5" thickBot="1" x14ac:dyDescent="0.3">
      <c r="A44" s="114" t="s">
        <v>237</v>
      </c>
      <c r="B44" s="13">
        <v>1</v>
      </c>
      <c r="C44" s="6">
        <v>26</v>
      </c>
      <c r="D44" s="7">
        <f>('Výkaz výměr'!C25)</f>
        <v>0</v>
      </c>
      <c r="E44" s="202">
        <f t="shared" si="12"/>
        <v>0</v>
      </c>
      <c r="F44" s="3"/>
      <c r="G44" s="151">
        <v>1</v>
      </c>
      <c r="H44" s="6">
        <v>26</v>
      </c>
      <c r="I44" s="202">
        <f t="shared" si="11"/>
        <v>0</v>
      </c>
      <c r="K44" s="151">
        <v>1</v>
      </c>
      <c r="L44" s="6">
        <v>26</v>
      </c>
      <c r="M44" s="202">
        <f t="shared" si="9"/>
        <v>0</v>
      </c>
    </row>
    <row r="45" spans="1:13" ht="16.5" thickBot="1" x14ac:dyDescent="0.3">
      <c r="A45" s="114" t="s">
        <v>238</v>
      </c>
      <c r="B45" s="13">
        <v>38</v>
      </c>
      <c r="C45" s="6">
        <v>26</v>
      </c>
      <c r="D45" s="7">
        <f>('Výkaz výměr'!C26)</f>
        <v>0</v>
      </c>
      <c r="E45" s="202">
        <f t="shared" si="12"/>
        <v>0</v>
      </c>
      <c r="F45" s="3"/>
      <c r="G45" s="151">
        <v>38</v>
      </c>
      <c r="H45" s="6">
        <v>26</v>
      </c>
      <c r="I45" s="202">
        <f t="shared" si="11"/>
        <v>0</v>
      </c>
      <c r="K45" s="151">
        <v>38</v>
      </c>
      <c r="L45" s="6">
        <v>26</v>
      </c>
      <c r="M45" s="202">
        <f t="shared" si="9"/>
        <v>0</v>
      </c>
    </row>
    <row r="46" spans="1:13" ht="16.5" thickBot="1" x14ac:dyDescent="0.3">
      <c r="A46" s="114" t="s">
        <v>238</v>
      </c>
      <c r="B46" s="13">
        <v>131</v>
      </c>
      <c r="C46" s="6">
        <v>18</v>
      </c>
      <c r="D46" s="7">
        <f>('Výkaz výměr'!C26)</f>
        <v>0</v>
      </c>
      <c r="E46" s="202">
        <f t="shared" ref="E46" si="14">B46*C46*D46</f>
        <v>0</v>
      </c>
      <c r="F46" s="3"/>
      <c r="G46" s="151">
        <v>131</v>
      </c>
      <c r="H46" s="6">
        <v>18</v>
      </c>
      <c r="I46" s="202">
        <f t="shared" si="11"/>
        <v>0</v>
      </c>
      <c r="K46" s="151">
        <v>131</v>
      </c>
      <c r="L46" s="6">
        <v>18</v>
      </c>
      <c r="M46" s="202">
        <f t="shared" si="9"/>
        <v>0</v>
      </c>
    </row>
    <row r="47" spans="1:13" ht="33" customHeight="1" thickBot="1" x14ac:dyDescent="0.3">
      <c r="A47" s="114" t="s">
        <v>152</v>
      </c>
      <c r="B47" s="13">
        <v>575</v>
      </c>
      <c r="C47" s="6">
        <v>52</v>
      </c>
      <c r="D47" s="7">
        <f>('Výkaz výměr'!C27)</f>
        <v>0</v>
      </c>
      <c r="E47" s="202">
        <f t="shared" ref="E47" si="15">B47*C47*D47</f>
        <v>0</v>
      </c>
      <c r="F47" s="3"/>
      <c r="G47" s="151">
        <v>575</v>
      </c>
      <c r="H47" s="6">
        <v>52</v>
      </c>
      <c r="I47" s="202">
        <f t="shared" si="11"/>
        <v>0</v>
      </c>
      <c r="K47" s="151">
        <v>575</v>
      </c>
      <c r="L47" s="6">
        <v>52</v>
      </c>
      <c r="M47" s="202">
        <f t="shared" si="9"/>
        <v>0</v>
      </c>
    </row>
    <row r="48" spans="1:13" ht="16.5" thickBot="1" x14ac:dyDescent="0.3">
      <c r="A48" s="114" t="s">
        <v>239</v>
      </c>
      <c r="B48" s="13">
        <v>72</v>
      </c>
      <c r="C48" s="6">
        <v>26</v>
      </c>
      <c r="D48" s="7">
        <f>('Výkaz výměr'!C28)</f>
        <v>0</v>
      </c>
      <c r="E48" s="202">
        <f t="shared" si="12"/>
        <v>0</v>
      </c>
      <c r="F48" s="3"/>
      <c r="G48" s="151">
        <v>72</v>
      </c>
      <c r="H48" s="6">
        <v>26</v>
      </c>
      <c r="I48" s="202">
        <f t="shared" si="11"/>
        <v>0</v>
      </c>
      <c r="K48" s="151">
        <v>72</v>
      </c>
      <c r="L48" s="6">
        <v>26</v>
      </c>
      <c r="M48" s="202">
        <f t="shared" si="9"/>
        <v>0</v>
      </c>
    </row>
    <row r="49" spans="1:13" ht="16.5" thickBot="1" x14ac:dyDescent="0.3">
      <c r="A49" s="114" t="s">
        <v>253</v>
      </c>
      <c r="B49" s="13">
        <v>111</v>
      </c>
      <c r="C49" s="6">
        <v>26</v>
      </c>
      <c r="D49" s="7">
        <f>('Výkaz výměr'!C29)</f>
        <v>0</v>
      </c>
      <c r="E49" s="202">
        <f t="shared" ref="E49" si="16">B49*C49*D49</f>
        <v>0</v>
      </c>
      <c r="F49" s="3"/>
      <c r="G49" s="151">
        <v>111</v>
      </c>
      <c r="H49" s="6">
        <v>26</v>
      </c>
      <c r="I49" s="202">
        <f t="shared" si="11"/>
        <v>0</v>
      </c>
      <c r="K49" s="151">
        <v>111</v>
      </c>
      <c r="L49" s="6">
        <v>26</v>
      </c>
      <c r="M49" s="202">
        <f t="shared" si="9"/>
        <v>0</v>
      </c>
    </row>
    <row r="50" spans="1:13" ht="16.5" thickBot="1" x14ac:dyDescent="0.3">
      <c r="A50" s="114" t="s">
        <v>253</v>
      </c>
      <c r="B50" s="13">
        <v>40</v>
      </c>
      <c r="C50" s="6">
        <v>13</v>
      </c>
      <c r="D50" s="7">
        <f>('Výkaz výměr'!C29)</f>
        <v>0</v>
      </c>
      <c r="E50" s="202">
        <f t="shared" ref="E50" si="17">B50*C50*D50</f>
        <v>0</v>
      </c>
      <c r="F50" s="3"/>
      <c r="G50" s="151">
        <v>40</v>
      </c>
      <c r="H50" s="6">
        <v>13</v>
      </c>
      <c r="I50" s="202">
        <f t="shared" si="11"/>
        <v>0</v>
      </c>
      <c r="K50" s="151">
        <v>40</v>
      </c>
      <c r="L50" s="6">
        <v>13</v>
      </c>
      <c r="M50" s="202">
        <f t="shared" si="9"/>
        <v>0</v>
      </c>
    </row>
    <row r="51" spans="1:13" ht="32.25" customHeight="1" thickBot="1" x14ac:dyDescent="0.3">
      <c r="A51" s="114" t="s">
        <v>156</v>
      </c>
      <c r="B51" s="13">
        <v>201</v>
      </c>
      <c r="C51" s="6">
        <v>4</v>
      </c>
      <c r="D51" s="7">
        <f>('Výkaz výměr'!C30)</f>
        <v>0</v>
      </c>
      <c r="E51" s="202">
        <f t="shared" ref="E51" si="18">B51*C51*D51</f>
        <v>0</v>
      </c>
      <c r="F51" s="3"/>
      <c r="G51" s="151">
        <v>201</v>
      </c>
      <c r="H51" s="6">
        <v>4</v>
      </c>
      <c r="I51" s="202">
        <f t="shared" si="11"/>
        <v>0</v>
      </c>
      <c r="K51" s="151">
        <v>201</v>
      </c>
      <c r="L51" s="6">
        <v>4</v>
      </c>
      <c r="M51" s="202">
        <f t="shared" si="9"/>
        <v>0</v>
      </c>
    </row>
    <row r="52" spans="1:13" ht="16.5" thickBot="1" x14ac:dyDescent="0.3">
      <c r="A52" s="114" t="s">
        <v>256</v>
      </c>
      <c r="B52" s="13">
        <v>0</v>
      </c>
      <c r="C52" s="6">
        <v>44</v>
      </c>
      <c r="D52" s="7">
        <f>('Výkaz výměr'!C31)</f>
        <v>0</v>
      </c>
      <c r="E52" s="202">
        <f t="shared" ref="E52" si="19">B52*C52*D52</f>
        <v>0</v>
      </c>
      <c r="F52" s="3"/>
      <c r="G52" s="151">
        <v>50</v>
      </c>
      <c r="H52" s="6">
        <v>44</v>
      </c>
      <c r="I52" s="202">
        <f t="shared" si="11"/>
        <v>0</v>
      </c>
      <c r="K52" s="151">
        <v>50</v>
      </c>
      <c r="L52" s="6">
        <v>44</v>
      </c>
      <c r="M52" s="202">
        <f t="shared" si="9"/>
        <v>0</v>
      </c>
    </row>
    <row r="53" spans="1:13" ht="16.5" thickBot="1" x14ac:dyDescent="0.3">
      <c r="A53" s="114" t="s">
        <v>255</v>
      </c>
      <c r="B53" s="13">
        <v>0</v>
      </c>
      <c r="C53" s="6">
        <v>44</v>
      </c>
      <c r="D53" s="7">
        <f>('Výkaz výměr'!C32)</f>
        <v>0</v>
      </c>
      <c r="E53" s="198">
        <f t="shared" si="12"/>
        <v>0</v>
      </c>
      <c r="F53" s="193"/>
      <c r="G53" s="151">
        <v>100</v>
      </c>
      <c r="H53" s="6">
        <v>44</v>
      </c>
      <c r="I53" s="198">
        <f t="shared" si="11"/>
        <v>0</v>
      </c>
      <c r="J53" s="187"/>
      <c r="K53" s="151">
        <v>100</v>
      </c>
      <c r="L53" s="6">
        <v>44</v>
      </c>
      <c r="M53" s="202">
        <f t="shared" si="9"/>
        <v>0</v>
      </c>
    </row>
    <row r="54" spans="1:13" ht="16.5" thickBot="1" x14ac:dyDescent="0.3">
      <c r="A54" s="160" t="s">
        <v>245</v>
      </c>
      <c r="B54" s="158"/>
      <c r="C54" s="158"/>
      <c r="D54" s="158"/>
      <c r="E54" s="203"/>
      <c r="F54" s="3"/>
      <c r="G54" s="164"/>
      <c r="H54" s="159"/>
      <c r="I54" s="203"/>
      <c r="K54" s="164"/>
      <c r="L54" s="159"/>
      <c r="M54" s="203"/>
    </row>
    <row r="55" spans="1:13" ht="16.5" thickBot="1" x14ac:dyDescent="0.3">
      <c r="A55" s="114" t="s">
        <v>246</v>
      </c>
      <c r="B55" s="6">
        <v>6</v>
      </c>
      <c r="C55" s="6">
        <v>104</v>
      </c>
      <c r="D55" s="115">
        <f>('Výkaz výměr'!C34)</f>
        <v>0</v>
      </c>
      <c r="E55" s="204">
        <f t="shared" ref="E55:E57" si="20">B55*C55*D55</f>
        <v>0</v>
      </c>
      <c r="F55" s="3"/>
      <c r="G55" s="165">
        <v>6</v>
      </c>
      <c r="H55" s="6">
        <v>104</v>
      </c>
      <c r="I55" s="204">
        <f t="shared" si="11"/>
        <v>0</v>
      </c>
      <c r="K55" s="165">
        <v>6</v>
      </c>
      <c r="L55" s="6">
        <v>104</v>
      </c>
      <c r="M55" s="204">
        <f t="shared" si="9"/>
        <v>0</v>
      </c>
    </row>
    <row r="56" spans="1:13" ht="16.5" thickBot="1" x14ac:dyDescent="0.3">
      <c r="A56" s="114" t="s">
        <v>246</v>
      </c>
      <c r="B56" s="6">
        <v>7</v>
      </c>
      <c r="C56" s="6">
        <v>156</v>
      </c>
      <c r="D56" s="115">
        <f>('Výkaz výměr'!C34)</f>
        <v>0</v>
      </c>
      <c r="E56" s="205">
        <f t="shared" ref="E56" si="21">B56*C56*D56</f>
        <v>0</v>
      </c>
      <c r="F56" s="3"/>
      <c r="G56" s="165">
        <v>7</v>
      </c>
      <c r="H56" s="6">
        <v>156</v>
      </c>
      <c r="I56" s="205">
        <f t="shared" si="11"/>
        <v>0</v>
      </c>
      <c r="K56" s="165">
        <v>7</v>
      </c>
      <c r="L56" s="6">
        <v>156</v>
      </c>
      <c r="M56" s="205">
        <f t="shared" si="9"/>
        <v>0</v>
      </c>
    </row>
    <row r="57" spans="1:13" ht="20.25" customHeight="1" thickBot="1" x14ac:dyDescent="0.3">
      <c r="A57" s="114" t="s">
        <v>249</v>
      </c>
      <c r="B57" s="6">
        <v>10</v>
      </c>
      <c r="C57" s="6">
        <v>104</v>
      </c>
      <c r="D57" s="115">
        <f>('Výkaz výměr'!C35)</f>
        <v>0</v>
      </c>
      <c r="E57" s="205">
        <f t="shared" si="20"/>
        <v>0</v>
      </c>
      <c r="F57" s="3"/>
      <c r="G57" s="165">
        <v>10</v>
      </c>
      <c r="H57" s="6">
        <v>104</v>
      </c>
      <c r="I57" s="205">
        <f t="shared" si="11"/>
        <v>0</v>
      </c>
      <c r="K57" s="165">
        <v>10</v>
      </c>
      <c r="L57" s="6">
        <v>104</v>
      </c>
      <c r="M57" s="205">
        <f t="shared" si="9"/>
        <v>0</v>
      </c>
    </row>
    <row r="58" spans="1:13" ht="20.25" customHeight="1" thickBot="1" x14ac:dyDescent="0.3">
      <c r="A58" s="114" t="s">
        <v>250</v>
      </c>
      <c r="B58" s="6">
        <v>3</v>
      </c>
      <c r="C58" s="6">
        <v>12</v>
      </c>
      <c r="D58" s="115">
        <f>('Výkaz výměr'!C36)</f>
        <v>0</v>
      </c>
      <c r="E58" s="205">
        <f t="shared" ref="E58" si="22">B58*C58*D58</f>
        <v>0</v>
      </c>
      <c r="F58" s="3"/>
      <c r="G58" s="165">
        <v>3</v>
      </c>
      <c r="H58" s="6">
        <v>12</v>
      </c>
      <c r="I58" s="205">
        <f t="shared" si="11"/>
        <v>0</v>
      </c>
      <c r="K58" s="165">
        <v>3</v>
      </c>
      <c r="L58" s="6">
        <v>12</v>
      </c>
      <c r="M58" s="205">
        <f t="shared" si="9"/>
        <v>0</v>
      </c>
    </row>
    <row r="59" spans="1:13" ht="20.25" customHeight="1" thickBot="1" x14ac:dyDescent="0.3">
      <c r="A59" s="114" t="s">
        <v>251</v>
      </c>
      <c r="B59" s="6">
        <v>5</v>
      </c>
      <c r="C59" s="6">
        <v>26</v>
      </c>
      <c r="D59" s="115">
        <f>('Výkaz výměr'!C36)</f>
        <v>0</v>
      </c>
      <c r="E59" s="205">
        <f t="shared" ref="E59:E60" si="23">B59*C59*D59</f>
        <v>0</v>
      </c>
      <c r="F59" s="3"/>
      <c r="G59" s="165">
        <v>5</v>
      </c>
      <c r="H59" s="6">
        <v>26</v>
      </c>
      <c r="I59" s="205">
        <f t="shared" si="11"/>
        <v>0</v>
      </c>
      <c r="K59" s="165">
        <v>5</v>
      </c>
      <c r="L59" s="6">
        <v>26</v>
      </c>
      <c r="M59" s="205">
        <f t="shared" si="9"/>
        <v>0</v>
      </c>
    </row>
    <row r="60" spans="1:13" ht="31.5" customHeight="1" thickBot="1" x14ac:dyDescent="0.3">
      <c r="A60" s="114" t="s">
        <v>252</v>
      </c>
      <c r="B60" s="6">
        <v>6</v>
      </c>
      <c r="C60" s="6">
        <v>26</v>
      </c>
      <c r="D60" s="115">
        <f>('Výkaz výměr'!C37)</f>
        <v>0</v>
      </c>
      <c r="E60" s="205">
        <f t="shared" si="23"/>
        <v>0</v>
      </c>
      <c r="F60" s="3"/>
      <c r="G60" s="165">
        <v>6</v>
      </c>
      <c r="H60" s="6">
        <v>26</v>
      </c>
      <c r="I60" s="205">
        <f t="shared" si="11"/>
        <v>0</v>
      </c>
      <c r="K60" s="165">
        <v>6</v>
      </c>
      <c r="L60" s="6">
        <v>26</v>
      </c>
      <c r="M60" s="205">
        <f t="shared" si="9"/>
        <v>0</v>
      </c>
    </row>
    <row r="61" spans="1:13" ht="20.25" customHeight="1" thickBot="1" x14ac:dyDescent="0.3">
      <c r="A61" s="114" t="s">
        <v>254</v>
      </c>
      <c r="B61" s="6">
        <v>6</v>
      </c>
      <c r="C61" s="6">
        <v>26</v>
      </c>
      <c r="D61" s="115">
        <f>('Výkaz výměr'!C38)</f>
        <v>0</v>
      </c>
      <c r="E61" s="205">
        <f t="shared" ref="E61" si="24">B61*C61*D61</f>
        <v>0</v>
      </c>
      <c r="F61" s="3"/>
      <c r="G61" s="165">
        <v>6</v>
      </c>
      <c r="H61" s="6">
        <v>26</v>
      </c>
      <c r="I61" s="205">
        <f t="shared" si="11"/>
        <v>0</v>
      </c>
      <c r="K61" s="165">
        <v>6</v>
      </c>
      <c r="L61" s="6">
        <v>26</v>
      </c>
      <c r="M61" s="205">
        <f t="shared" si="9"/>
        <v>0</v>
      </c>
    </row>
    <row r="62" spans="1:13" ht="16.5" thickBot="1" x14ac:dyDescent="0.3">
      <c r="A62" s="160" t="s">
        <v>240</v>
      </c>
      <c r="B62" s="161"/>
      <c r="C62" s="161"/>
      <c r="D62" s="161"/>
      <c r="E62" s="203"/>
      <c r="F62" s="3"/>
      <c r="G62" s="166"/>
      <c r="H62" s="162"/>
      <c r="I62" s="203"/>
      <c r="K62" s="166"/>
      <c r="L62" s="162"/>
      <c r="M62" s="203"/>
    </row>
    <row r="63" spans="1:13" ht="16.5" thickBot="1" x14ac:dyDescent="0.3">
      <c r="A63" s="114" t="s">
        <v>165</v>
      </c>
      <c r="B63" s="13">
        <v>0</v>
      </c>
      <c r="C63" s="6">
        <v>13</v>
      </c>
      <c r="D63" s="115">
        <f>('Výkaz výměr'!C40)</f>
        <v>0</v>
      </c>
      <c r="E63" s="204">
        <f t="shared" ref="E63:E65" si="25">B63*C63*D63</f>
        <v>0</v>
      </c>
      <c r="F63" s="193"/>
      <c r="G63" s="151">
        <v>2000</v>
      </c>
      <c r="H63" s="6">
        <v>13</v>
      </c>
      <c r="I63" s="204">
        <f t="shared" si="11"/>
        <v>0</v>
      </c>
      <c r="J63" s="187"/>
      <c r="K63" s="151">
        <v>4000</v>
      </c>
      <c r="L63" s="6">
        <v>13</v>
      </c>
      <c r="M63" s="204">
        <f t="shared" si="9"/>
        <v>0</v>
      </c>
    </row>
    <row r="64" spans="1:13" ht="16.5" thickBot="1" x14ac:dyDescent="0.3">
      <c r="A64" s="114" t="s">
        <v>167</v>
      </c>
      <c r="B64" s="13">
        <v>0</v>
      </c>
      <c r="C64" s="6">
        <v>13</v>
      </c>
      <c r="D64" s="115">
        <f>('Výkaz výměr'!C41)</f>
        <v>0</v>
      </c>
      <c r="E64" s="205">
        <f t="shared" si="25"/>
        <v>0</v>
      </c>
      <c r="F64" s="193"/>
      <c r="G64" s="151">
        <v>2000</v>
      </c>
      <c r="H64" s="6">
        <v>13</v>
      </c>
      <c r="I64" s="205">
        <f t="shared" si="11"/>
        <v>0</v>
      </c>
      <c r="J64" s="187"/>
      <c r="K64" s="151">
        <v>4000</v>
      </c>
      <c r="L64" s="6">
        <v>13</v>
      </c>
      <c r="M64" s="205">
        <f t="shared" si="9"/>
        <v>0</v>
      </c>
    </row>
    <row r="65" spans="1:13" ht="16.5" thickBot="1" x14ac:dyDescent="0.3">
      <c r="A65" s="114" t="s">
        <v>259</v>
      </c>
      <c r="B65" s="13">
        <v>5792</v>
      </c>
      <c r="C65" s="6">
        <v>18</v>
      </c>
      <c r="D65" s="115">
        <f>('Výkaz výměr'!C42)</f>
        <v>0</v>
      </c>
      <c r="E65" s="205">
        <f t="shared" si="25"/>
        <v>0</v>
      </c>
      <c r="F65" s="193"/>
      <c r="G65" s="152">
        <v>5792</v>
      </c>
      <c r="H65" s="167">
        <v>18</v>
      </c>
      <c r="I65" s="205">
        <f t="shared" si="11"/>
        <v>0</v>
      </c>
      <c r="J65" s="187"/>
      <c r="K65" s="152">
        <v>5792</v>
      </c>
      <c r="L65" s="167">
        <v>18</v>
      </c>
      <c r="M65" s="206">
        <f t="shared" si="9"/>
        <v>0</v>
      </c>
    </row>
    <row r="66" spans="1:13" ht="16.5" thickBot="1" x14ac:dyDescent="0.3">
      <c r="A66" s="362" t="s">
        <v>241</v>
      </c>
      <c r="B66" s="363"/>
      <c r="C66" s="363"/>
      <c r="D66" s="364"/>
      <c r="E66" s="116">
        <f>SUM(E31:E53,E55:E61,E63:E65)</f>
        <v>0</v>
      </c>
      <c r="F66" s="168"/>
      <c r="G66" s="169"/>
      <c r="H66" s="170"/>
      <c r="I66" s="208">
        <f>SUM(I31:I53,I55:I61,I63:I65)</f>
        <v>0</v>
      </c>
      <c r="J66" s="171"/>
      <c r="K66" s="169"/>
      <c r="L66" s="170"/>
      <c r="M66" s="207">
        <f>SUM(M31:M53,M55:M61,M63:M65)</f>
        <v>0</v>
      </c>
    </row>
    <row r="67" spans="1:13" x14ac:dyDescent="0.25">
      <c r="A67" s="3"/>
      <c r="B67" s="3"/>
      <c r="C67" s="3"/>
      <c r="D67" s="3"/>
      <c r="E67" s="3"/>
      <c r="F67" s="3"/>
      <c r="G67" s="3"/>
    </row>
    <row r="68" spans="1:13" x14ac:dyDescent="0.25">
      <c r="A68" s="3"/>
      <c r="B68" s="3"/>
      <c r="C68" s="3"/>
      <c r="D68" s="3"/>
      <c r="E68" s="3"/>
      <c r="F68" s="3"/>
      <c r="G68" s="3"/>
    </row>
    <row r="69" spans="1:13" ht="15.75" x14ac:dyDescent="0.25">
      <c r="A69" s="373" t="s">
        <v>52</v>
      </c>
      <c r="B69" s="373"/>
      <c r="C69" s="373"/>
      <c r="D69" s="373"/>
      <c r="E69" s="373"/>
      <c r="F69" s="8"/>
      <c r="G69" s="8"/>
    </row>
    <row r="70" spans="1:13" ht="15.75" thickBot="1" x14ac:dyDescent="0.3">
      <c r="A70" s="2"/>
      <c r="B70" s="2"/>
      <c r="C70" s="2"/>
      <c r="D70" s="2"/>
      <c r="E70" s="2"/>
      <c r="F70" s="8"/>
      <c r="G70" s="8"/>
    </row>
    <row r="71" spans="1:13" ht="95.25" thickBot="1" x14ac:dyDescent="0.3">
      <c r="A71" s="10" t="s">
        <v>61</v>
      </c>
      <c r="B71" s="11" t="s">
        <v>351</v>
      </c>
      <c r="C71" s="11" t="s">
        <v>62</v>
      </c>
      <c r="D71" s="11" t="s">
        <v>53</v>
      </c>
      <c r="E71" s="11" t="s">
        <v>63</v>
      </c>
      <c r="F71" s="8"/>
      <c r="G71" s="10" t="s">
        <v>343</v>
      </c>
      <c r="H71" s="11" t="s">
        <v>62</v>
      </c>
      <c r="I71" s="11" t="s">
        <v>63</v>
      </c>
      <c r="K71" s="10" t="s">
        <v>346</v>
      </c>
      <c r="L71" s="11" t="s">
        <v>62</v>
      </c>
      <c r="M71" s="11" t="s">
        <v>63</v>
      </c>
    </row>
    <row r="72" spans="1:13" ht="16.5" thickBot="1" x14ac:dyDescent="0.3">
      <c r="A72" s="175" t="s">
        <v>260</v>
      </c>
      <c r="B72" s="280"/>
      <c r="C72" s="280"/>
      <c r="D72" s="280"/>
      <c r="E72" s="281"/>
      <c r="F72" s="8"/>
      <c r="G72" s="282"/>
      <c r="H72" s="280"/>
      <c r="I72" s="281"/>
      <c r="K72" s="282"/>
      <c r="L72" s="280"/>
      <c r="M72" s="281"/>
    </row>
    <row r="73" spans="1:13" ht="15.75" x14ac:dyDescent="0.25">
      <c r="A73" s="283" t="s">
        <v>70</v>
      </c>
      <c r="B73" s="123">
        <v>1461</v>
      </c>
      <c r="C73" s="120">
        <v>12</v>
      </c>
      <c r="D73" s="121">
        <f>('Výkaz výměr'!C52)</f>
        <v>0</v>
      </c>
      <c r="E73" s="209">
        <f t="shared" ref="E73" si="26">B73*C73*D73</f>
        <v>0</v>
      </c>
      <c r="F73" s="8"/>
      <c r="G73" s="176">
        <v>1461</v>
      </c>
      <c r="H73" s="120">
        <v>12</v>
      </c>
      <c r="I73" s="209">
        <f t="shared" ref="I73:I78" si="27">D73*G73*H73</f>
        <v>0</v>
      </c>
      <c r="K73" s="176">
        <v>1461</v>
      </c>
      <c r="L73" s="120">
        <v>12</v>
      </c>
      <c r="M73" s="209">
        <f t="shared" ref="M73:M78" si="28">D73*K73*L73</f>
        <v>0</v>
      </c>
    </row>
    <row r="74" spans="1:13" ht="15.75" x14ac:dyDescent="0.25">
      <c r="A74" s="284" t="s">
        <v>71</v>
      </c>
      <c r="B74" s="124">
        <v>7038</v>
      </c>
      <c r="C74" s="118">
        <v>12</v>
      </c>
      <c r="D74" s="119">
        <f>('Výkaz výměr'!C53)</f>
        <v>0</v>
      </c>
      <c r="E74" s="210">
        <f t="shared" ref="E74:E78" si="29">B74*C74*D74</f>
        <v>0</v>
      </c>
      <c r="F74" s="8"/>
      <c r="G74" s="177">
        <v>7038</v>
      </c>
      <c r="H74" s="118">
        <v>12</v>
      </c>
      <c r="I74" s="210">
        <f t="shared" si="27"/>
        <v>0</v>
      </c>
      <c r="K74" s="177">
        <v>7038</v>
      </c>
      <c r="L74" s="118">
        <v>12</v>
      </c>
      <c r="M74" s="210">
        <f t="shared" si="28"/>
        <v>0</v>
      </c>
    </row>
    <row r="75" spans="1:13" ht="15.75" x14ac:dyDescent="0.25">
      <c r="A75" s="284" t="s">
        <v>170</v>
      </c>
      <c r="B75" s="124">
        <v>1438</v>
      </c>
      <c r="C75" s="118">
        <v>12</v>
      </c>
      <c r="D75" s="119">
        <f>('Výkaz výměr'!C54)</f>
        <v>0</v>
      </c>
      <c r="E75" s="210">
        <f t="shared" si="29"/>
        <v>0</v>
      </c>
      <c r="F75" s="8"/>
      <c r="G75" s="177">
        <v>1438</v>
      </c>
      <c r="H75" s="118">
        <v>12</v>
      </c>
      <c r="I75" s="210">
        <f t="shared" si="27"/>
        <v>0</v>
      </c>
      <c r="K75" s="177">
        <v>1438</v>
      </c>
      <c r="L75" s="118">
        <v>12</v>
      </c>
      <c r="M75" s="210">
        <f t="shared" si="28"/>
        <v>0</v>
      </c>
    </row>
    <row r="76" spans="1:13" ht="15.75" x14ac:dyDescent="0.25">
      <c r="A76" s="284" t="s">
        <v>72</v>
      </c>
      <c r="B76" s="124">
        <v>4466</v>
      </c>
      <c r="C76" s="118">
        <v>12</v>
      </c>
      <c r="D76" s="119">
        <f>('Výkaz výměr'!C55)</f>
        <v>0</v>
      </c>
      <c r="E76" s="210">
        <f t="shared" si="29"/>
        <v>0</v>
      </c>
      <c r="F76" s="8"/>
      <c r="G76" s="177">
        <v>4466</v>
      </c>
      <c r="H76" s="118">
        <v>12</v>
      </c>
      <c r="I76" s="210">
        <f t="shared" si="27"/>
        <v>0</v>
      </c>
      <c r="K76" s="177">
        <v>4466</v>
      </c>
      <c r="L76" s="118">
        <v>12</v>
      </c>
      <c r="M76" s="210">
        <f t="shared" si="28"/>
        <v>0</v>
      </c>
    </row>
    <row r="77" spans="1:13" ht="15.75" x14ac:dyDescent="0.25">
      <c r="A77" s="284" t="s">
        <v>139</v>
      </c>
      <c r="B77" s="182">
        <v>0</v>
      </c>
      <c r="C77" s="183">
        <v>12</v>
      </c>
      <c r="D77" s="184">
        <f>('Výkaz výměr'!C56)</f>
        <v>0</v>
      </c>
      <c r="E77" s="213">
        <f t="shared" si="29"/>
        <v>0</v>
      </c>
      <c r="F77" s="185"/>
      <c r="G77" s="186">
        <v>50</v>
      </c>
      <c r="H77" s="183">
        <v>12</v>
      </c>
      <c r="I77" s="213">
        <f t="shared" si="27"/>
        <v>0</v>
      </c>
      <c r="J77" s="187"/>
      <c r="K77" s="186">
        <v>50</v>
      </c>
      <c r="L77" s="118">
        <v>12</v>
      </c>
      <c r="M77" s="210">
        <f t="shared" si="28"/>
        <v>0</v>
      </c>
    </row>
    <row r="78" spans="1:13" ht="16.5" thickBot="1" x14ac:dyDescent="0.3">
      <c r="A78" s="285" t="s">
        <v>36</v>
      </c>
      <c r="B78" s="125">
        <v>1446</v>
      </c>
      <c r="C78" s="14">
        <v>12</v>
      </c>
      <c r="D78" s="122">
        <f>('Výkaz výměr'!C57)</f>
        <v>0</v>
      </c>
      <c r="E78" s="211">
        <f t="shared" si="29"/>
        <v>0</v>
      </c>
      <c r="F78" s="8"/>
      <c r="G78" s="178">
        <v>1396</v>
      </c>
      <c r="H78" s="14">
        <v>12</v>
      </c>
      <c r="I78" s="211">
        <f t="shared" si="27"/>
        <v>0</v>
      </c>
      <c r="K78" s="178">
        <v>1396</v>
      </c>
      <c r="L78" s="14">
        <v>12</v>
      </c>
      <c r="M78" s="211">
        <f t="shared" si="28"/>
        <v>0</v>
      </c>
    </row>
    <row r="79" spans="1:13" ht="16.5" thickBot="1" x14ac:dyDescent="0.3">
      <c r="A79" s="286" t="s">
        <v>261</v>
      </c>
      <c r="B79" s="287"/>
      <c r="C79" s="287"/>
      <c r="D79" s="287"/>
      <c r="E79" s="288"/>
      <c r="F79" s="8"/>
      <c r="G79" s="289"/>
      <c r="H79" s="287"/>
      <c r="I79" s="288"/>
      <c r="K79" s="289"/>
      <c r="L79" s="287"/>
      <c r="M79" s="288"/>
    </row>
    <row r="80" spans="1:13" ht="15.75" x14ac:dyDescent="0.25">
      <c r="A80" s="283" t="s">
        <v>172</v>
      </c>
      <c r="B80" s="123">
        <v>3</v>
      </c>
      <c r="C80" s="120">
        <v>12</v>
      </c>
      <c r="D80" s="121">
        <f>('Výkaz výměr'!C59)</f>
        <v>0</v>
      </c>
      <c r="E80" s="209">
        <f t="shared" ref="E80:E92" si="30">B80*C80*D80</f>
        <v>0</v>
      </c>
      <c r="F80" s="8"/>
      <c r="G80" s="176">
        <v>2003</v>
      </c>
      <c r="H80" s="120">
        <v>12</v>
      </c>
      <c r="I80" s="209">
        <f t="shared" ref="I80:I92" si="31">D80*G80*H80</f>
        <v>0</v>
      </c>
      <c r="K80" s="176">
        <v>4003</v>
      </c>
      <c r="L80" s="120">
        <v>12</v>
      </c>
      <c r="M80" s="209">
        <f t="shared" ref="M80:M92" si="32">D80*K80*L80</f>
        <v>0</v>
      </c>
    </row>
    <row r="81" spans="1:13" ht="15.75" x14ac:dyDescent="0.25">
      <c r="A81" s="284" t="s">
        <v>173</v>
      </c>
      <c r="B81" s="124">
        <v>501</v>
      </c>
      <c r="C81" s="118">
        <v>12</v>
      </c>
      <c r="D81" s="119">
        <f>('Výkaz výměr'!C60)</f>
        <v>0</v>
      </c>
      <c r="E81" s="210">
        <f t="shared" si="30"/>
        <v>0</v>
      </c>
      <c r="F81" s="8"/>
      <c r="G81" s="177">
        <v>501</v>
      </c>
      <c r="H81" s="118">
        <v>12</v>
      </c>
      <c r="I81" s="210">
        <f t="shared" si="31"/>
        <v>0</v>
      </c>
      <c r="K81" s="177">
        <v>501</v>
      </c>
      <c r="L81" s="118">
        <v>12</v>
      </c>
      <c r="M81" s="210">
        <f t="shared" si="32"/>
        <v>0</v>
      </c>
    </row>
    <row r="82" spans="1:13" ht="15.75" x14ac:dyDescent="0.25">
      <c r="A82" s="284" t="s">
        <v>174</v>
      </c>
      <c r="B82" s="124">
        <v>4</v>
      </c>
      <c r="C82" s="118">
        <v>12</v>
      </c>
      <c r="D82" s="119">
        <f>('Výkaz výměr'!C61)</f>
        <v>0</v>
      </c>
      <c r="E82" s="210">
        <f t="shared" si="30"/>
        <v>0</v>
      </c>
      <c r="F82" s="8"/>
      <c r="G82" s="177">
        <v>2004</v>
      </c>
      <c r="H82" s="118">
        <v>12</v>
      </c>
      <c r="I82" s="210">
        <f t="shared" si="31"/>
        <v>0</v>
      </c>
      <c r="K82" s="177">
        <v>4004</v>
      </c>
      <c r="L82" s="118">
        <v>12</v>
      </c>
      <c r="M82" s="210">
        <f t="shared" si="32"/>
        <v>0</v>
      </c>
    </row>
    <row r="83" spans="1:13" ht="15.75" x14ac:dyDescent="0.25">
      <c r="A83" s="284" t="s">
        <v>175</v>
      </c>
      <c r="B83" s="124">
        <v>413</v>
      </c>
      <c r="C83" s="118">
        <v>12</v>
      </c>
      <c r="D83" s="119">
        <f>('Výkaz výměr'!C62)</f>
        <v>0</v>
      </c>
      <c r="E83" s="210">
        <f t="shared" si="30"/>
        <v>0</v>
      </c>
      <c r="F83" s="8"/>
      <c r="G83" s="177">
        <v>413</v>
      </c>
      <c r="H83" s="118">
        <v>12</v>
      </c>
      <c r="I83" s="210">
        <f t="shared" si="31"/>
        <v>0</v>
      </c>
      <c r="K83" s="177">
        <v>413</v>
      </c>
      <c r="L83" s="118">
        <v>12</v>
      </c>
      <c r="M83" s="210">
        <f t="shared" si="32"/>
        <v>0</v>
      </c>
    </row>
    <row r="84" spans="1:13" ht="15.75" x14ac:dyDescent="0.25">
      <c r="A84" s="284" t="s">
        <v>176</v>
      </c>
      <c r="B84" s="124">
        <v>1</v>
      </c>
      <c r="C84" s="118">
        <v>12</v>
      </c>
      <c r="D84" s="119">
        <f>('Výkaz výměr'!C63)</f>
        <v>0</v>
      </c>
      <c r="E84" s="210">
        <f t="shared" si="30"/>
        <v>0</v>
      </c>
      <c r="F84" s="8"/>
      <c r="G84" s="177">
        <v>1</v>
      </c>
      <c r="H84" s="118">
        <v>12</v>
      </c>
      <c r="I84" s="210">
        <f t="shared" si="31"/>
        <v>0</v>
      </c>
      <c r="K84" s="177">
        <v>1</v>
      </c>
      <c r="L84" s="118">
        <v>12</v>
      </c>
      <c r="M84" s="210">
        <f t="shared" si="32"/>
        <v>0</v>
      </c>
    </row>
    <row r="85" spans="1:13" ht="15.75" x14ac:dyDescent="0.25">
      <c r="A85" s="284" t="s">
        <v>177</v>
      </c>
      <c r="B85" s="182">
        <v>229</v>
      </c>
      <c r="C85" s="183">
        <v>12</v>
      </c>
      <c r="D85" s="184">
        <f>('Výkaz výměr'!C64)</f>
        <v>0</v>
      </c>
      <c r="E85" s="213">
        <f t="shared" si="30"/>
        <v>0</v>
      </c>
      <c r="F85" s="185"/>
      <c r="G85" s="186">
        <v>229</v>
      </c>
      <c r="H85" s="183">
        <v>12</v>
      </c>
      <c r="I85" s="213">
        <f t="shared" si="31"/>
        <v>0</v>
      </c>
      <c r="J85" s="187"/>
      <c r="K85" s="186">
        <v>229</v>
      </c>
      <c r="L85" s="183">
        <v>12</v>
      </c>
      <c r="M85" s="210">
        <f t="shared" si="32"/>
        <v>0</v>
      </c>
    </row>
    <row r="86" spans="1:13" ht="15.75" x14ac:dyDescent="0.25">
      <c r="A86" s="284" t="s">
        <v>151</v>
      </c>
      <c r="B86" s="182">
        <v>0</v>
      </c>
      <c r="C86" s="183">
        <v>12</v>
      </c>
      <c r="D86" s="184">
        <f>('Výkaz výměr'!C65)</f>
        <v>0</v>
      </c>
      <c r="E86" s="213">
        <f t="shared" si="30"/>
        <v>0</v>
      </c>
      <c r="F86" s="185"/>
      <c r="G86" s="186">
        <v>1</v>
      </c>
      <c r="H86" s="183">
        <v>12</v>
      </c>
      <c r="I86" s="213">
        <f t="shared" si="31"/>
        <v>0</v>
      </c>
      <c r="J86" s="187"/>
      <c r="K86" s="186">
        <v>1</v>
      </c>
      <c r="L86" s="183">
        <v>12</v>
      </c>
      <c r="M86" s="210">
        <f t="shared" si="32"/>
        <v>0</v>
      </c>
    </row>
    <row r="87" spans="1:13" ht="31.5" x14ac:dyDescent="0.25">
      <c r="A87" s="284" t="s">
        <v>178</v>
      </c>
      <c r="B87" s="182">
        <v>354</v>
      </c>
      <c r="C87" s="183">
        <v>12</v>
      </c>
      <c r="D87" s="184">
        <f>('Výkaz výměr'!C66)</f>
        <v>0</v>
      </c>
      <c r="E87" s="213">
        <f t="shared" si="30"/>
        <v>0</v>
      </c>
      <c r="F87" s="185"/>
      <c r="G87" s="186">
        <v>354</v>
      </c>
      <c r="H87" s="183">
        <v>12</v>
      </c>
      <c r="I87" s="213">
        <f t="shared" si="31"/>
        <v>0</v>
      </c>
      <c r="J87" s="187"/>
      <c r="K87" s="186">
        <v>354</v>
      </c>
      <c r="L87" s="183">
        <v>12</v>
      </c>
      <c r="M87" s="210">
        <f t="shared" si="32"/>
        <v>0</v>
      </c>
    </row>
    <row r="88" spans="1:13" ht="15.75" x14ac:dyDescent="0.25">
      <c r="A88" s="284" t="s">
        <v>179</v>
      </c>
      <c r="B88" s="182">
        <v>0</v>
      </c>
      <c r="C88" s="183">
        <v>12</v>
      </c>
      <c r="D88" s="184">
        <f>('Výkaz výměr'!C67)</f>
        <v>0</v>
      </c>
      <c r="E88" s="213">
        <f t="shared" si="30"/>
        <v>0</v>
      </c>
      <c r="F88" s="185"/>
      <c r="G88" s="186">
        <v>1</v>
      </c>
      <c r="H88" s="183">
        <v>12</v>
      </c>
      <c r="I88" s="213">
        <f t="shared" si="31"/>
        <v>0</v>
      </c>
      <c r="J88" s="187"/>
      <c r="K88" s="186">
        <v>1</v>
      </c>
      <c r="L88" s="183">
        <v>12</v>
      </c>
      <c r="M88" s="210">
        <f t="shared" si="32"/>
        <v>0</v>
      </c>
    </row>
    <row r="89" spans="1:13" ht="15.75" x14ac:dyDescent="0.25">
      <c r="A89" s="284" t="s">
        <v>180</v>
      </c>
      <c r="B89" s="182">
        <v>0</v>
      </c>
      <c r="C89" s="183">
        <v>12</v>
      </c>
      <c r="D89" s="184">
        <f>('Výkaz výměr'!C68)</f>
        <v>0</v>
      </c>
      <c r="E89" s="213">
        <f t="shared" si="30"/>
        <v>0</v>
      </c>
      <c r="F89" s="185"/>
      <c r="G89" s="186">
        <v>1</v>
      </c>
      <c r="H89" s="183">
        <v>12</v>
      </c>
      <c r="I89" s="213">
        <f t="shared" si="31"/>
        <v>0</v>
      </c>
      <c r="J89" s="187"/>
      <c r="K89" s="186">
        <v>1</v>
      </c>
      <c r="L89" s="183">
        <v>12</v>
      </c>
      <c r="M89" s="210">
        <f t="shared" si="32"/>
        <v>0</v>
      </c>
    </row>
    <row r="90" spans="1:13" ht="15.75" x14ac:dyDescent="0.25">
      <c r="A90" s="284" t="s">
        <v>181</v>
      </c>
      <c r="B90" s="182">
        <v>5792</v>
      </c>
      <c r="C90" s="183">
        <v>12</v>
      </c>
      <c r="D90" s="184">
        <f>('Výkaz výměr'!C69)</f>
        <v>0</v>
      </c>
      <c r="E90" s="213">
        <f t="shared" si="30"/>
        <v>0</v>
      </c>
      <c r="F90" s="185"/>
      <c r="G90" s="186">
        <v>5842</v>
      </c>
      <c r="H90" s="183">
        <v>12</v>
      </c>
      <c r="I90" s="213">
        <f t="shared" si="31"/>
        <v>0</v>
      </c>
      <c r="J90" s="187"/>
      <c r="K90" s="186">
        <v>5842</v>
      </c>
      <c r="L90" s="183">
        <v>12</v>
      </c>
      <c r="M90" s="210">
        <f t="shared" si="32"/>
        <v>0</v>
      </c>
    </row>
    <row r="91" spans="1:13" ht="15.75" x14ac:dyDescent="0.25">
      <c r="A91" s="284" t="s">
        <v>182</v>
      </c>
      <c r="B91" s="182">
        <v>0</v>
      </c>
      <c r="C91" s="183">
        <v>12</v>
      </c>
      <c r="D91" s="184">
        <f>('Výkaz výměr'!C70)</f>
        <v>0</v>
      </c>
      <c r="E91" s="213">
        <f t="shared" si="30"/>
        <v>0</v>
      </c>
      <c r="F91" s="185"/>
      <c r="G91" s="186">
        <v>100</v>
      </c>
      <c r="H91" s="183">
        <v>12</v>
      </c>
      <c r="I91" s="213">
        <f t="shared" si="31"/>
        <v>0</v>
      </c>
      <c r="J91" s="187"/>
      <c r="K91" s="186">
        <v>100</v>
      </c>
      <c r="L91" s="183">
        <v>12</v>
      </c>
      <c r="M91" s="210">
        <f t="shared" si="32"/>
        <v>0</v>
      </c>
    </row>
    <row r="92" spans="1:13" ht="30.75" customHeight="1" thickBot="1" x14ac:dyDescent="0.3">
      <c r="A92" s="290" t="s">
        <v>183</v>
      </c>
      <c r="B92" s="188">
        <v>201</v>
      </c>
      <c r="C92" s="189">
        <v>12</v>
      </c>
      <c r="D92" s="190">
        <f>('Výkaz výměr'!C71)</f>
        <v>0</v>
      </c>
      <c r="E92" s="215">
        <f t="shared" si="30"/>
        <v>0</v>
      </c>
      <c r="F92" s="185"/>
      <c r="G92" s="191">
        <v>201</v>
      </c>
      <c r="H92" s="192">
        <v>12</v>
      </c>
      <c r="I92" s="214">
        <f t="shared" si="31"/>
        <v>0</v>
      </c>
      <c r="J92" s="187"/>
      <c r="K92" s="191">
        <v>201</v>
      </c>
      <c r="L92" s="192">
        <v>12</v>
      </c>
      <c r="M92" s="211">
        <f t="shared" si="32"/>
        <v>0</v>
      </c>
    </row>
    <row r="93" spans="1:13" ht="16.5" thickBot="1" x14ac:dyDescent="0.3">
      <c r="A93" s="377" t="s">
        <v>54</v>
      </c>
      <c r="B93" s="378"/>
      <c r="C93" s="378"/>
      <c r="D93" s="379"/>
      <c r="E93" s="199">
        <f>SUM(E73:E92)</f>
        <v>0</v>
      </c>
      <c r="F93" s="179"/>
      <c r="G93" s="180"/>
      <c r="H93" s="181"/>
      <c r="I93" s="212">
        <f>SUM(I73:I92)</f>
        <v>0</v>
      </c>
      <c r="J93" s="181"/>
      <c r="K93" s="180"/>
      <c r="L93" s="181"/>
      <c r="M93" s="212">
        <f>SUM(M73:M92)</f>
        <v>0</v>
      </c>
    </row>
    <row r="94" spans="1:13" x14ac:dyDescent="0.25">
      <c r="A94" s="8"/>
      <c r="B94" s="8"/>
      <c r="C94" s="8"/>
      <c r="D94" s="8"/>
      <c r="E94" s="8"/>
      <c r="F94" s="8"/>
      <c r="G94" s="8"/>
    </row>
    <row r="95" spans="1:13" x14ac:dyDescent="0.25">
      <c r="A95" s="8"/>
      <c r="B95" s="8"/>
      <c r="C95" s="8"/>
      <c r="D95" s="8"/>
      <c r="E95" s="8"/>
      <c r="F95" s="8"/>
      <c r="G95" s="8"/>
    </row>
    <row r="96" spans="1:13" ht="15.75" x14ac:dyDescent="0.25">
      <c r="A96" s="381" t="s">
        <v>77</v>
      </c>
      <c r="B96" s="381"/>
      <c r="C96" s="381"/>
      <c r="D96" s="8"/>
      <c r="E96" s="8"/>
      <c r="F96" s="8"/>
      <c r="G96" s="8"/>
    </row>
    <row r="97" spans="1:7" ht="15.75" thickBot="1" x14ac:dyDescent="0.3">
      <c r="A97" s="292"/>
      <c r="B97" s="3"/>
      <c r="C97" s="3"/>
      <c r="D97" s="8"/>
      <c r="E97" s="8"/>
      <c r="F97" s="8"/>
      <c r="G97" s="8"/>
    </row>
    <row r="98" spans="1:7" ht="48" thickBot="1" x14ac:dyDescent="0.3">
      <c r="A98" s="293" t="s">
        <v>78</v>
      </c>
      <c r="B98" s="294" t="s">
        <v>47</v>
      </c>
      <c r="C98" s="294" t="s">
        <v>79</v>
      </c>
      <c r="D98" s="5" t="s">
        <v>93</v>
      </c>
      <c r="E98" s="8"/>
      <c r="F98" s="8"/>
      <c r="G98" s="8"/>
    </row>
    <row r="99" spans="1:7" ht="16.5" thickBot="1" x14ac:dyDescent="0.3">
      <c r="A99" s="295" t="s">
        <v>135</v>
      </c>
      <c r="B99" s="296">
        <v>1500</v>
      </c>
      <c r="C99" s="297">
        <f>('Výkaz výměr'!C77)</f>
        <v>0</v>
      </c>
      <c r="D99" s="202">
        <f>B99*C99</f>
        <v>0</v>
      </c>
      <c r="E99" s="8"/>
      <c r="F99" s="8"/>
      <c r="G99" s="8"/>
    </row>
    <row r="100" spans="1:7" ht="16.5" thickBot="1" x14ac:dyDescent="0.3">
      <c r="A100" s="298" t="s">
        <v>262</v>
      </c>
      <c r="B100" s="299">
        <v>500</v>
      </c>
      <c r="C100" s="300">
        <f>('Výkaz výměr'!C78)</f>
        <v>0</v>
      </c>
      <c r="D100" s="202">
        <f t="shared" ref="D100:D101" si="33">B100*C100</f>
        <v>0</v>
      </c>
      <c r="E100" s="8"/>
      <c r="F100" s="8"/>
      <c r="G100" s="8"/>
    </row>
    <row r="101" spans="1:7" ht="16.5" thickBot="1" x14ac:dyDescent="0.3">
      <c r="A101" s="298" t="s">
        <v>263</v>
      </c>
      <c r="B101" s="299">
        <v>500</v>
      </c>
      <c r="C101" s="297">
        <f>('Výkaz výměr'!C79)</f>
        <v>0</v>
      </c>
      <c r="D101" s="202">
        <f t="shared" si="33"/>
        <v>0</v>
      </c>
      <c r="E101" s="8"/>
      <c r="F101" s="8"/>
      <c r="G101" s="8"/>
    </row>
    <row r="102" spans="1:7" ht="16.5" thickBot="1" x14ac:dyDescent="0.3">
      <c r="A102" s="370" t="s">
        <v>94</v>
      </c>
      <c r="B102" s="371"/>
      <c r="C102" s="372"/>
      <c r="D102" s="216">
        <f>SUM(D99:D101)</f>
        <v>0</v>
      </c>
      <c r="E102" s="8"/>
      <c r="F102" s="8"/>
      <c r="G102" s="8"/>
    </row>
    <row r="103" spans="1:7" x14ac:dyDescent="0.25">
      <c r="A103" s="8"/>
      <c r="B103" s="8"/>
      <c r="C103" s="8"/>
      <c r="D103" s="8"/>
      <c r="E103" s="8"/>
      <c r="F103" s="8"/>
      <c r="G103" s="8"/>
    </row>
    <row r="104" spans="1:7" x14ac:dyDescent="0.25">
      <c r="A104" s="8"/>
      <c r="B104" s="8"/>
      <c r="C104" s="8"/>
      <c r="D104" s="8"/>
      <c r="E104" s="8"/>
      <c r="F104" s="8"/>
      <c r="G104" s="8"/>
    </row>
    <row r="105" spans="1:7" x14ac:dyDescent="0.25">
      <c r="A105" s="2"/>
      <c r="B105" s="2"/>
      <c r="C105" s="2"/>
      <c r="D105" s="2"/>
      <c r="E105" s="2"/>
      <c r="F105" s="8"/>
      <c r="G105" s="8"/>
    </row>
    <row r="106" spans="1:7" ht="15.75" x14ac:dyDescent="0.25">
      <c r="A106" s="393" t="s">
        <v>38</v>
      </c>
      <c r="B106" s="393"/>
      <c r="C106" s="393"/>
      <c r="D106" s="393"/>
      <c r="E106" s="2"/>
      <c r="F106" s="8"/>
      <c r="G106" s="8"/>
    </row>
    <row r="107" spans="1:7" ht="15.75" thickBot="1" x14ac:dyDescent="0.3">
      <c r="A107" s="2"/>
      <c r="B107" s="2"/>
      <c r="C107" s="2"/>
      <c r="D107" s="2"/>
      <c r="E107" s="2"/>
      <c r="F107" s="8"/>
      <c r="G107" s="8"/>
    </row>
    <row r="108" spans="1:7" ht="32.25" thickBot="1" x14ac:dyDescent="0.3">
      <c r="A108" s="12" t="s">
        <v>55</v>
      </c>
      <c r="B108" s="5" t="s">
        <v>56</v>
      </c>
      <c r="C108" s="5" t="s">
        <v>57</v>
      </c>
      <c r="D108" s="5" t="s">
        <v>267</v>
      </c>
      <c r="E108" s="2"/>
      <c r="F108" s="8"/>
      <c r="G108" s="8"/>
    </row>
    <row r="109" spans="1:7" ht="16.5" thickBot="1" x14ac:dyDescent="0.3">
      <c r="A109" s="301" t="s">
        <v>264</v>
      </c>
      <c r="B109" s="13">
        <v>200</v>
      </c>
      <c r="C109" s="9">
        <f>('Výkaz výměr'!C85)</f>
        <v>0</v>
      </c>
      <c r="D109" s="202">
        <f>B109*C109</f>
        <v>0</v>
      </c>
      <c r="E109" s="2"/>
      <c r="F109" s="8"/>
      <c r="G109" s="8"/>
    </row>
    <row r="110" spans="1:7" ht="16.5" thickBot="1" x14ac:dyDescent="0.3">
      <c r="A110" s="370" t="s">
        <v>59</v>
      </c>
      <c r="B110" s="371"/>
      <c r="C110" s="372"/>
      <c r="D110" s="216">
        <f>SUM(D109:D109)</f>
        <v>0</v>
      </c>
      <c r="E110" s="2"/>
      <c r="F110" s="8"/>
      <c r="G110" s="8"/>
    </row>
    <row r="111" spans="1:7" x14ac:dyDescent="0.25">
      <c r="A111" s="2"/>
      <c r="B111" s="2"/>
      <c r="C111" s="2"/>
      <c r="D111" s="2"/>
      <c r="E111" s="2"/>
      <c r="F111" s="8"/>
      <c r="G111" s="8"/>
    </row>
    <row r="112" spans="1:7" x14ac:dyDescent="0.25">
      <c r="A112" s="2"/>
      <c r="B112" s="2"/>
      <c r="C112" s="2"/>
      <c r="D112" s="2"/>
      <c r="E112" s="2"/>
      <c r="F112" s="8"/>
      <c r="G112" s="8"/>
    </row>
    <row r="113" spans="1:7" ht="15.75" x14ac:dyDescent="0.25">
      <c r="A113" s="373" t="s">
        <v>81</v>
      </c>
      <c r="B113" s="373"/>
      <c r="C113" s="373"/>
      <c r="D113" s="373"/>
      <c r="E113" s="373"/>
      <c r="F113" s="8"/>
      <c r="G113" s="8"/>
    </row>
    <row r="114" spans="1:7" ht="16.5" thickBot="1" x14ac:dyDescent="0.3">
      <c r="A114" s="81"/>
      <c r="B114" s="81"/>
      <c r="C114" s="81"/>
      <c r="D114" s="81"/>
      <c r="E114" s="81"/>
      <c r="F114" s="8"/>
      <c r="G114" s="8"/>
    </row>
    <row r="115" spans="1:7" ht="79.5" thickBot="1" x14ac:dyDescent="0.3">
      <c r="A115" s="4" t="s">
        <v>95</v>
      </c>
      <c r="B115" s="5" t="s">
        <v>276</v>
      </c>
      <c r="C115" s="5" t="s">
        <v>355</v>
      </c>
      <c r="D115" s="5" t="s">
        <v>267</v>
      </c>
      <c r="E115" s="81"/>
      <c r="F115" s="8"/>
      <c r="G115" s="8"/>
    </row>
    <row r="116" spans="1:7" ht="96.75" customHeight="1" thickBot="1" x14ac:dyDescent="0.3">
      <c r="A116" s="302" t="s">
        <v>186</v>
      </c>
      <c r="B116" s="13">
        <v>500</v>
      </c>
      <c r="C116" s="9">
        <f>('Výkaz výměr'!C91)</f>
        <v>0</v>
      </c>
      <c r="D116" s="202">
        <f>B116*C116</f>
        <v>0</v>
      </c>
      <c r="E116" s="2"/>
      <c r="F116" s="8"/>
      <c r="G116" s="8"/>
    </row>
    <row r="117" spans="1:7" ht="81.75" customHeight="1" thickBot="1" x14ac:dyDescent="0.3">
      <c r="A117" s="117" t="s">
        <v>188</v>
      </c>
      <c r="B117" s="234">
        <v>300</v>
      </c>
      <c r="C117" s="9">
        <f>('Výkaz výměr'!C92)</f>
        <v>0</v>
      </c>
      <c r="D117" s="202">
        <f t="shared" ref="D117:D118" si="34">B117*C117</f>
        <v>0</v>
      </c>
      <c r="E117" s="2"/>
      <c r="F117" s="8"/>
      <c r="G117" s="8"/>
    </row>
    <row r="118" spans="1:7" ht="33" customHeight="1" thickBot="1" x14ac:dyDescent="0.3">
      <c r="A118" s="117" t="s">
        <v>189</v>
      </c>
      <c r="B118" s="234">
        <v>2900</v>
      </c>
      <c r="C118" s="126">
        <f>('Výkaz výměr'!C93)</f>
        <v>0</v>
      </c>
      <c r="D118" s="202">
        <f t="shared" si="34"/>
        <v>0</v>
      </c>
      <c r="E118" s="2"/>
      <c r="F118" s="8"/>
      <c r="G118" s="8"/>
    </row>
    <row r="119" spans="1:7" ht="16.5" thickBot="1" x14ac:dyDescent="0.3">
      <c r="A119" s="370" t="s">
        <v>96</v>
      </c>
      <c r="B119" s="371"/>
      <c r="C119" s="372"/>
      <c r="D119" s="216">
        <f>SUM(D116:D118)</f>
        <v>0</v>
      </c>
      <c r="E119" s="2"/>
      <c r="F119" s="8"/>
      <c r="G119" s="8"/>
    </row>
    <row r="120" spans="1:7" x14ac:dyDescent="0.25">
      <c r="A120" s="8"/>
      <c r="B120" s="8"/>
      <c r="C120" s="8"/>
      <c r="D120" s="8"/>
      <c r="E120" s="8"/>
      <c r="F120" s="8"/>
      <c r="G120" s="8"/>
    </row>
    <row r="121" spans="1:7" x14ac:dyDescent="0.25">
      <c r="A121" s="8"/>
      <c r="B121" s="8"/>
      <c r="C121" s="8"/>
      <c r="D121" s="8"/>
      <c r="E121" s="8"/>
      <c r="F121" s="8"/>
      <c r="G121" s="8"/>
    </row>
    <row r="122" spans="1:7" ht="15.75" x14ac:dyDescent="0.25">
      <c r="A122" s="381" t="s">
        <v>265</v>
      </c>
      <c r="B122" s="381"/>
      <c r="C122" s="381"/>
      <c r="D122" s="2"/>
      <c r="E122" s="8"/>
      <c r="F122" s="8"/>
      <c r="G122" s="8"/>
    </row>
    <row r="123" spans="1:7" ht="16.5" thickBot="1" x14ac:dyDescent="0.3">
      <c r="A123" s="291"/>
      <c r="B123" s="291"/>
      <c r="C123" s="291"/>
      <c r="D123" s="2"/>
      <c r="E123" s="8"/>
      <c r="F123" s="8"/>
      <c r="G123" s="8"/>
    </row>
    <row r="124" spans="1:7" ht="79.5" thickBot="1" x14ac:dyDescent="0.3">
      <c r="A124" s="303" t="s">
        <v>192</v>
      </c>
      <c r="B124" s="5" t="s">
        <v>278</v>
      </c>
      <c r="C124" s="304" t="s">
        <v>266</v>
      </c>
      <c r="D124" s="5" t="s">
        <v>267</v>
      </c>
      <c r="E124" s="8"/>
      <c r="F124" s="8"/>
      <c r="G124" s="8"/>
    </row>
    <row r="125" spans="1:7" ht="61.5" customHeight="1" thickBot="1" x14ac:dyDescent="0.3">
      <c r="A125" s="302" t="s">
        <v>192</v>
      </c>
      <c r="B125" s="305">
        <v>20</v>
      </c>
      <c r="C125" s="300">
        <f>('Výkaz výměr'!C100)</f>
        <v>0</v>
      </c>
      <c r="D125" s="202">
        <f>B125*C125</f>
        <v>0</v>
      </c>
      <c r="E125" s="8"/>
      <c r="F125" s="8"/>
      <c r="G125" s="8"/>
    </row>
    <row r="126" spans="1:7" ht="16.5" thickBot="1" x14ac:dyDescent="0.3">
      <c r="A126" s="370" t="s">
        <v>270</v>
      </c>
      <c r="B126" s="371"/>
      <c r="C126" s="372"/>
      <c r="D126" s="216">
        <f>SUM(D125)</f>
        <v>0</v>
      </c>
      <c r="E126" s="8"/>
      <c r="F126" s="8"/>
      <c r="G126" s="8"/>
    </row>
    <row r="127" spans="1:7" ht="46.5" customHeight="1" x14ac:dyDescent="0.25">
      <c r="A127" s="386" t="s">
        <v>275</v>
      </c>
      <c r="B127" s="387"/>
      <c r="C127" s="387"/>
      <c r="D127" s="8"/>
      <c r="E127" s="8"/>
      <c r="F127" s="8"/>
      <c r="G127" s="8"/>
    </row>
    <row r="128" spans="1:7" x14ac:dyDescent="0.25">
      <c r="A128" s="8"/>
      <c r="B128" s="8"/>
      <c r="C128" s="8"/>
      <c r="D128" s="8"/>
      <c r="E128" s="8"/>
      <c r="F128" s="8"/>
      <c r="G128" s="8"/>
    </row>
    <row r="129" spans="1:7" x14ac:dyDescent="0.25">
      <c r="A129" s="8"/>
      <c r="B129" s="8"/>
      <c r="C129" s="8"/>
      <c r="D129" s="8"/>
      <c r="E129" s="8"/>
      <c r="F129" s="8"/>
      <c r="G129" s="8"/>
    </row>
    <row r="130" spans="1:7" ht="15.75" x14ac:dyDescent="0.25">
      <c r="A130" s="381" t="s">
        <v>268</v>
      </c>
      <c r="B130" s="381"/>
      <c r="C130" s="381"/>
      <c r="D130" s="2"/>
      <c r="E130" s="8"/>
      <c r="F130" s="8"/>
      <c r="G130" s="8"/>
    </row>
    <row r="131" spans="1:7" ht="16.5" thickBot="1" x14ac:dyDescent="0.3">
      <c r="A131" s="291"/>
      <c r="B131" s="291"/>
      <c r="C131" s="291"/>
      <c r="D131" s="2"/>
      <c r="E131" s="8"/>
      <c r="F131" s="8"/>
      <c r="G131" s="8"/>
    </row>
    <row r="132" spans="1:7" ht="79.5" thickBot="1" x14ac:dyDescent="0.3">
      <c r="A132" s="303" t="s">
        <v>197</v>
      </c>
      <c r="B132" s="5" t="s">
        <v>278</v>
      </c>
      <c r="C132" s="304" t="s">
        <v>269</v>
      </c>
      <c r="D132" s="5" t="s">
        <v>267</v>
      </c>
      <c r="E132" s="8"/>
      <c r="F132" s="8"/>
      <c r="G132" s="8"/>
    </row>
    <row r="133" spans="1:7" ht="52.5" customHeight="1" thickBot="1" x14ac:dyDescent="0.3">
      <c r="A133" s="302" t="s">
        <v>197</v>
      </c>
      <c r="B133" s="305">
        <v>8</v>
      </c>
      <c r="C133" s="300">
        <f>('Výkaz výměr'!C106)</f>
        <v>0</v>
      </c>
      <c r="D133" s="202">
        <f>B133*C133</f>
        <v>0</v>
      </c>
      <c r="E133" s="8"/>
      <c r="F133" s="8"/>
      <c r="G133" s="8"/>
    </row>
    <row r="134" spans="1:7" ht="16.5" customHeight="1" thickBot="1" x14ac:dyDescent="0.3">
      <c r="A134" s="370" t="s">
        <v>271</v>
      </c>
      <c r="B134" s="371"/>
      <c r="C134" s="372"/>
      <c r="D134" s="216">
        <f>SUM(D133)</f>
        <v>0</v>
      </c>
      <c r="E134" s="8"/>
      <c r="F134" s="8"/>
      <c r="G134" s="8"/>
    </row>
    <row r="135" spans="1:7" x14ac:dyDescent="0.25">
      <c r="A135" s="8"/>
      <c r="B135" s="8"/>
      <c r="C135" s="8"/>
      <c r="D135" s="8"/>
      <c r="E135" s="8"/>
      <c r="F135" s="8"/>
      <c r="G135" s="8"/>
    </row>
    <row r="136" spans="1:7" x14ac:dyDescent="0.25">
      <c r="A136" s="8"/>
      <c r="B136" s="8"/>
      <c r="C136" s="8"/>
      <c r="D136" s="8"/>
      <c r="E136" s="8"/>
      <c r="F136" s="8"/>
      <c r="G136" s="8"/>
    </row>
    <row r="137" spans="1:7" ht="15.75" x14ac:dyDescent="0.25">
      <c r="A137" s="373" t="s">
        <v>97</v>
      </c>
      <c r="B137" s="373"/>
      <c r="C137" s="373"/>
      <c r="D137" s="373"/>
      <c r="E137" s="373"/>
      <c r="F137" s="8"/>
      <c r="G137" s="8"/>
    </row>
    <row r="138" spans="1:7" ht="16.5" thickBot="1" x14ac:dyDescent="0.3">
      <c r="A138" s="81"/>
      <c r="B138" s="81"/>
      <c r="C138" s="81"/>
      <c r="D138" s="81"/>
      <c r="E138" s="81"/>
      <c r="F138" s="8"/>
      <c r="G138" s="8"/>
    </row>
    <row r="139" spans="1:7" ht="104.25" customHeight="1" thickBot="1" x14ac:dyDescent="0.3">
      <c r="A139" s="4" t="s">
        <v>98</v>
      </c>
      <c r="B139" s="5" t="s">
        <v>134</v>
      </c>
      <c r="C139" s="5" t="str">
        <f>'Výkaz výměr'!C111</f>
        <v>Jednotková cena bez DPH (za komplexní provedení sběru vánočních stromků)*</v>
      </c>
      <c r="D139" s="5" t="s">
        <v>58</v>
      </c>
      <c r="E139" s="81"/>
      <c r="F139" s="8"/>
      <c r="G139" s="8"/>
    </row>
    <row r="140" spans="1:7" ht="32.25" thickBot="1" x14ac:dyDescent="0.3">
      <c r="A140" s="82" t="s">
        <v>85</v>
      </c>
      <c r="B140" s="13">
        <v>1</v>
      </c>
      <c r="C140" s="9">
        <f>('Výkaz výměr'!C112)</f>
        <v>0</v>
      </c>
      <c r="D140" s="202">
        <f>B140*C140</f>
        <v>0</v>
      </c>
      <c r="E140" s="2"/>
      <c r="F140" s="8"/>
      <c r="G140" s="8"/>
    </row>
    <row r="141" spans="1:7" ht="16.5" customHeight="1" thickBot="1" x14ac:dyDescent="0.3">
      <c r="A141" s="370" t="s">
        <v>360</v>
      </c>
      <c r="B141" s="371"/>
      <c r="C141" s="372"/>
      <c r="D141" s="216">
        <f>SUM(D140:D140)</f>
        <v>0</v>
      </c>
      <c r="E141" s="2"/>
      <c r="F141" s="8"/>
      <c r="G141" s="8"/>
    </row>
    <row r="142" spans="1:7" ht="47.25" customHeight="1" x14ac:dyDescent="0.25">
      <c r="A142" s="386" t="s">
        <v>200</v>
      </c>
      <c r="B142" s="387"/>
      <c r="C142" s="387"/>
      <c r="D142" s="8"/>
      <c r="E142" s="8"/>
      <c r="F142" s="8"/>
      <c r="G142" s="8"/>
    </row>
    <row r="143" spans="1:7" x14ac:dyDescent="0.25">
      <c r="A143" s="2"/>
      <c r="B143" s="2"/>
      <c r="C143" s="2"/>
      <c r="D143" s="2"/>
      <c r="E143" s="2"/>
      <c r="F143" s="2"/>
      <c r="G143" s="2"/>
    </row>
    <row r="144" spans="1:7" x14ac:dyDescent="0.25">
      <c r="A144" s="2"/>
      <c r="B144" s="2"/>
      <c r="C144" s="2"/>
      <c r="D144" s="2"/>
      <c r="E144" s="2"/>
      <c r="F144" s="2"/>
      <c r="G144" s="2"/>
    </row>
    <row r="145" spans="1:7" ht="15.75" x14ac:dyDescent="0.25">
      <c r="A145" s="381" t="s">
        <v>201</v>
      </c>
      <c r="B145" s="381"/>
      <c r="C145" s="381"/>
      <c r="D145" s="2"/>
      <c r="E145" s="2"/>
      <c r="F145" s="2"/>
      <c r="G145" s="2"/>
    </row>
    <row r="146" spans="1:7" ht="16.5" thickBot="1" x14ac:dyDescent="0.3">
      <c r="A146" s="291"/>
      <c r="B146" s="291"/>
      <c r="C146" s="291"/>
      <c r="D146" s="2"/>
      <c r="E146" s="2"/>
      <c r="F146" s="2"/>
      <c r="G146" s="2"/>
    </row>
    <row r="147" spans="1:7" ht="48" thickBot="1" x14ac:dyDescent="0.3">
      <c r="A147" s="303" t="s">
        <v>202</v>
      </c>
      <c r="B147" s="5" t="s">
        <v>272</v>
      </c>
      <c r="C147" s="304" t="str">
        <f>'Výkaz výměr'!C118</f>
        <v>Jednotková cena bez DPH** za 1 hodinu</v>
      </c>
      <c r="D147" s="5" t="s">
        <v>267</v>
      </c>
      <c r="E147" s="2"/>
      <c r="F147" s="2"/>
      <c r="G147" s="2"/>
    </row>
    <row r="148" spans="1:7" ht="134.25" customHeight="1" thickBot="1" x14ac:dyDescent="0.3">
      <c r="A148" s="302" t="s">
        <v>204</v>
      </c>
      <c r="B148" s="306">
        <v>2080</v>
      </c>
      <c r="C148" s="300">
        <f>('Výkaz výměr'!C119)</f>
        <v>0</v>
      </c>
      <c r="D148" s="202">
        <f>B148*C148</f>
        <v>0</v>
      </c>
      <c r="E148" s="2"/>
      <c r="F148" s="2"/>
      <c r="G148" s="2"/>
    </row>
    <row r="149" spans="1:7" ht="16.5" customHeight="1" thickBot="1" x14ac:dyDescent="0.3">
      <c r="A149" s="370" t="s">
        <v>277</v>
      </c>
      <c r="B149" s="371"/>
      <c r="C149" s="372"/>
      <c r="D149" s="216">
        <f>SUM(D148)</f>
        <v>0</v>
      </c>
      <c r="E149" s="2"/>
      <c r="F149" s="2"/>
      <c r="G149" s="2"/>
    </row>
    <row r="150" spans="1:7" ht="53.25" customHeight="1" thickBot="1" x14ac:dyDescent="0.3">
      <c r="A150" s="382" t="s">
        <v>206</v>
      </c>
      <c r="B150" s="383"/>
      <c r="C150" s="384"/>
      <c r="D150" s="2"/>
      <c r="E150" s="2"/>
      <c r="F150" s="2"/>
      <c r="G150" s="2"/>
    </row>
    <row r="151" spans="1:7" ht="30.75" customHeight="1" thickBot="1" x14ac:dyDescent="0.3">
      <c r="A151" s="385" t="s">
        <v>207</v>
      </c>
      <c r="B151" s="383"/>
      <c r="C151" s="384"/>
      <c r="D151" s="2"/>
      <c r="E151" s="2"/>
      <c r="F151" s="2"/>
      <c r="G151" s="2"/>
    </row>
    <row r="152" spans="1:7" x14ac:dyDescent="0.25">
      <c r="A152" s="2"/>
      <c r="B152" s="2"/>
      <c r="C152" s="2"/>
      <c r="D152" s="2"/>
      <c r="E152" s="2"/>
      <c r="F152" s="2"/>
      <c r="G152" s="2"/>
    </row>
    <row r="153" spans="1:7" x14ac:dyDescent="0.25">
      <c r="A153" s="2"/>
      <c r="B153" s="2"/>
      <c r="C153" s="2"/>
      <c r="D153" s="2"/>
      <c r="E153" s="2"/>
      <c r="F153" s="2"/>
      <c r="G153" s="2"/>
    </row>
    <row r="154" spans="1:7" x14ac:dyDescent="0.25">
      <c r="A154" s="2"/>
      <c r="B154" s="2"/>
      <c r="C154" s="2"/>
      <c r="D154" s="2"/>
      <c r="E154" s="2"/>
      <c r="F154" s="2"/>
      <c r="G154" s="2"/>
    </row>
    <row r="155" spans="1:7" x14ac:dyDescent="0.25">
      <c r="A155" s="2"/>
      <c r="B155" s="2"/>
      <c r="C155" s="2"/>
      <c r="D155" s="2"/>
      <c r="E155" s="2"/>
      <c r="F155" s="2"/>
      <c r="G155" s="2"/>
    </row>
    <row r="156" spans="1:7" ht="15.75" x14ac:dyDescent="0.25">
      <c r="A156" s="368" t="s">
        <v>279</v>
      </c>
      <c r="B156" s="368"/>
      <c r="C156" s="368"/>
      <c r="D156" s="368"/>
      <c r="E156" s="368"/>
      <c r="F156" s="368"/>
      <c r="G156" s="2"/>
    </row>
    <row r="157" spans="1:7" ht="16.5" thickBot="1" x14ac:dyDescent="0.3">
      <c r="A157" s="127"/>
      <c r="B157" s="127"/>
      <c r="C157" s="127"/>
      <c r="D157" s="127"/>
      <c r="E157" s="127"/>
      <c r="F157" s="127"/>
      <c r="G157" s="2"/>
    </row>
    <row r="158" spans="1:7" ht="16.5" customHeight="1" thickBot="1" x14ac:dyDescent="0.3">
      <c r="A158" s="359" t="s">
        <v>280</v>
      </c>
      <c r="B158" s="360"/>
      <c r="C158" s="360"/>
      <c r="D158" s="360"/>
      <c r="E158" s="360"/>
      <c r="F158" s="361"/>
      <c r="G158" s="2"/>
    </row>
    <row r="159" spans="1:7" ht="32.25" thickBot="1" x14ac:dyDescent="0.3">
      <c r="A159" s="128" t="s">
        <v>281</v>
      </c>
      <c r="B159" s="4" t="s">
        <v>282</v>
      </c>
      <c r="C159" s="4" t="s">
        <v>283</v>
      </c>
      <c r="D159" s="5" t="s">
        <v>284</v>
      </c>
      <c r="E159" s="5" t="s">
        <v>285</v>
      </c>
      <c r="F159" s="5" t="s">
        <v>286</v>
      </c>
      <c r="G159" s="2"/>
    </row>
    <row r="160" spans="1:7" ht="16.5" thickBot="1" x14ac:dyDescent="0.3">
      <c r="A160" s="129" t="s">
        <v>287</v>
      </c>
      <c r="B160" s="114" t="s">
        <v>296</v>
      </c>
      <c r="C160" s="113" t="s">
        <v>288</v>
      </c>
      <c r="D160" s="194">
        <v>2000</v>
      </c>
      <c r="E160" s="142">
        <f>('Výkaz výměr'!C129)</f>
        <v>0</v>
      </c>
      <c r="F160" s="217">
        <f t="shared" ref="F160" si="35">D160*E160</f>
        <v>0</v>
      </c>
      <c r="G160" s="2"/>
    </row>
    <row r="161" spans="1:7" ht="16.5" thickBot="1" x14ac:dyDescent="0.3">
      <c r="A161" s="141" t="s">
        <v>320</v>
      </c>
      <c r="B161" s="307" t="s">
        <v>321</v>
      </c>
      <c r="C161" s="132" t="s">
        <v>288</v>
      </c>
      <c r="D161" s="195">
        <v>80</v>
      </c>
      <c r="E161" s="143">
        <f>('Výkaz výměr'!C130)</f>
        <v>0</v>
      </c>
      <c r="F161" s="218">
        <f t="shared" ref="F161:F169" si="36">D161*E161</f>
        <v>0</v>
      </c>
      <c r="G161" s="2"/>
    </row>
    <row r="162" spans="1:7" ht="16.5" thickBot="1" x14ac:dyDescent="0.3">
      <c r="A162" s="130" t="s">
        <v>289</v>
      </c>
      <c r="B162" s="114" t="s">
        <v>290</v>
      </c>
      <c r="C162" s="131" t="s">
        <v>288</v>
      </c>
      <c r="D162" s="196">
        <v>1300</v>
      </c>
      <c r="E162" s="143">
        <f>('Výkaz výměr'!C131)</f>
        <v>0</v>
      </c>
      <c r="F162" s="219">
        <f t="shared" si="36"/>
        <v>0</v>
      </c>
      <c r="G162" s="2"/>
    </row>
    <row r="163" spans="1:7" ht="16.5" thickBot="1" x14ac:dyDescent="0.3">
      <c r="A163" s="130" t="s">
        <v>322</v>
      </c>
      <c r="B163" s="114" t="s">
        <v>323</v>
      </c>
      <c r="C163" s="131" t="s">
        <v>288</v>
      </c>
      <c r="D163" s="196">
        <v>1</v>
      </c>
      <c r="E163" s="143">
        <f>('Výkaz výměr'!C132)</f>
        <v>0</v>
      </c>
      <c r="F163" s="219">
        <f t="shared" si="36"/>
        <v>0</v>
      </c>
      <c r="G163" s="2"/>
    </row>
    <row r="164" spans="1:7" ht="16.5" thickBot="1" x14ac:dyDescent="0.3">
      <c r="A164" s="130" t="s">
        <v>294</v>
      </c>
      <c r="B164" s="82" t="s">
        <v>295</v>
      </c>
      <c r="C164" s="131" t="s">
        <v>288</v>
      </c>
      <c r="D164" s="196">
        <v>7</v>
      </c>
      <c r="E164" s="143">
        <f>('Výkaz výměr'!C133)</f>
        <v>0</v>
      </c>
      <c r="F164" s="219">
        <f t="shared" si="36"/>
        <v>0</v>
      </c>
      <c r="G164" s="2"/>
    </row>
    <row r="165" spans="1:7" ht="16.5" thickBot="1" x14ac:dyDescent="0.3">
      <c r="A165" s="130" t="s">
        <v>297</v>
      </c>
      <c r="B165" s="117" t="s">
        <v>324</v>
      </c>
      <c r="C165" s="131" t="s">
        <v>288</v>
      </c>
      <c r="D165" s="196">
        <v>100</v>
      </c>
      <c r="E165" s="143">
        <f>('Výkaz výměr'!C134)</f>
        <v>0</v>
      </c>
      <c r="F165" s="219">
        <f t="shared" si="36"/>
        <v>0</v>
      </c>
      <c r="G165" s="2"/>
    </row>
    <row r="166" spans="1:7" ht="16.5" thickBot="1" x14ac:dyDescent="0.3">
      <c r="A166" s="130" t="s">
        <v>291</v>
      </c>
      <c r="B166" s="117" t="s">
        <v>248</v>
      </c>
      <c r="C166" s="131" t="s">
        <v>288</v>
      </c>
      <c r="D166" s="196">
        <v>1100</v>
      </c>
      <c r="E166" s="143">
        <f>('Výkaz výměr'!C135)</f>
        <v>0</v>
      </c>
      <c r="F166" s="219">
        <f t="shared" si="36"/>
        <v>0</v>
      </c>
      <c r="G166" s="2"/>
    </row>
    <row r="167" spans="1:7" ht="16.5" thickBot="1" x14ac:dyDescent="0.3">
      <c r="A167" s="130" t="s">
        <v>292</v>
      </c>
      <c r="B167" s="117" t="s">
        <v>293</v>
      </c>
      <c r="C167" s="131" t="s">
        <v>288</v>
      </c>
      <c r="D167" s="196">
        <v>35</v>
      </c>
      <c r="E167" s="143">
        <f>('Výkaz výměr'!C136)</f>
        <v>0</v>
      </c>
      <c r="F167" s="219">
        <f t="shared" si="36"/>
        <v>0</v>
      </c>
      <c r="G167" s="2"/>
    </row>
    <row r="168" spans="1:7" ht="16.5" thickBot="1" x14ac:dyDescent="0.3">
      <c r="A168" s="130" t="s">
        <v>325</v>
      </c>
      <c r="B168" s="117" t="s">
        <v>326</v>
      </c>
      <c r="C168" s="131" t="s">
        <v>288</v>
      </c>
      <c r="D168" s="196">
        <v>5</v>
      </c>
      <c r="E168" s="143">
        <f>('Výkaz výměr'!C137)</f>
        <v>0</v>
      </c>
      <c r="F168" s="219">
        <f t="shared" si="36"/>
        <v>0</v>
      </c>
      <c r="G168" s="2"/>
    </row>
    <row r="169" spans="1:7" ht="16.5" thickBot="1" x14ac:dyDescent="0.3">
      <c r="A169" s="130" t="s">
        <v>327</v>
      </c>
      <c r="B169" s="117" t="s">
        <v>328</v>
      </c>
      <c r="C169" s="131" t="s">
        <v>288</v>
      </c>
      <c r="D169" s="196">
        <v>2400</v>
      </c>
      <c r="E169" s="143">
        <f>('Výkaz výměr'!C138)</f>
        <v>0</v>
      </c>
      <c r="F169" s="219">
        <f t="shared" si="36"/>
        <v>0</v>
      </c>
      <c r="G169" s="2"/>
    </row>
    <row r="170" spans="1:7" ht="16.5" thickBot="1" x14ac:dyDescent="0.3">
      <c r="A170" s="133"/>
      <c r="B170" s="134"/>
      <c r="C170" s="135"/>
      <c r="D170" s="197"/>
      <c r="E170" s="144"/>
      <c r="F170" s="136"/>
      <c r="G170" s="2"/>
    </row>
    <row r="171" spans="1:7" ht="16.5" thickBot="1" x14ac:dyDescent="0.3">
      <c r="A171" s="130" t="s">
        <v>299</v>
      </c>
      <c r="B171" s="117" t="s">
        <v>300</v>
      </c>
      <c r="C171" s="131" t="s">
        <v>298</v>
      </c>
      <c r="D171" s="196">
        <v>0.01</v>
      </c>
      <c r="E171" s="143">
        <f>('Výkaz výměr'!C140)</f>
        <v>0</v>
      </c>
      <c r="F171" s="219">
        <f t="shared" ref="F171:F177" si="37">D171*E171</f>
        <v>0</v>
      </c>
      <c r="G171" s="2"/>
    </row>
    <row r="172" spans="1:7" ht="16.5" thickBot="1" x14ac:dyDescent="0.3">
      <c r="A172" s="130" t="s">
        <v>301</v>
      </c>
      <c r="B172" s="117" t="s">
        <v>302</v>
      </c>
      <c r="C172" s="131" t="s">
        <v>298</v>
      </c>
      <c r="D172" s="196">
        <v>0.01</v>
      </c>
      <c r="E172" s="143">
        <f>('Výkaz výměr'!C141)</f>
        <v>0</v>
      </c>
      <c r="F172" s="219">
        <f t="shared" si="37"/>
        <v>0</v>
      </c>
      <c r="G172" s="2"/>
    </row>
    <row r="173" spans="1:7" ht="16.5" thickBot="1" x14ac:dyDescent="0.3">
      <c r="A173" s="130" t="s">
        <v>303</v>
      </c>
      <c r="B173" s="117" t="s">
        <v>304</v>
      </c>
      <c r="C173" s="131" t="s">
        <v>298</v>
      </c>
      <c r="D173" s="196">
        <v>0.01</v>
      </c>
      <c r="E173" s="143">
        <f>('Výkaz výměr'!C142)</f>
        <v>0</v>
      </c>
      <c r="F173" s="219">
        <f t="shared" si="37"/>
        <v>0</v>
      </c>
      <c r="G173" s="2"/>
    </row>
    <row r="174" spans="1:7" ht="16.5" thickBot="1" x14ac:dyDescent="0.3">
      <c r="A174" s="130" t="s">
        <v>305</v>
      </c>
      <c r="B174" s="117" t="s">
        <v>306</v>
      </c>
      <c r="C174" s="131" t="s">
        <v>298</v>
      </c>
      <c r="D174" s="196">
        <v>0.01</v>
      </c>
      <c r="E174" s="143">
        <f>('Výkaz výměr'!C143)</f>
        <v>0</v>
      </c>
      <c r="F174" s="219">
        <f t="shared" si="37"/>
        <v>0</v>
      </c>
      <c r="G174" s="2"/>
    </row>
    <row r="175" spans="1:7" ht="16.5" thickBot="1" x14ac:dyDescent="0.3">
      <c r="A175" s="130" t="s">
        <v>307</v>
      </c>
      <c r="B175" s="117" t="s">
        <v>308</v>
      </c>
      <c r="C175" s="131" t="s">
        <v>298</v>
      </c>
      <c r="D175" s="196">
        <v>0.01</v>
      </c>
      <c r="E175" s="143">
        <f>('Výkaz výměr'!C144)</f>
        <v>0</v>
      </c>
      <c r="F175" s="219">
        <f t="shared" si="37"/>
        <v>0</v>
      </c>
      <c r="G175" s="2"/>
    </row>
    <row r="176" spans="1:7" ht="32.25" thickBot="1" x14ac:dyDescent="0.3">
      <c r="A176" s="130" t="s">
        <v>309</v>
      </c>
      <c r="B176" s="301" t="s">
        <v>310</v>
      </c>
      <c r="C176" s="131" t="s">
        <v>298</v>
      </c>
      <c r="D176" s="196">
        <v>15</v>
      </c>
      <c r="E176" s="143">
        <f>('Výkaz výměr'!C145)</f>
        <v>0</v>
      </c>
      <c r="F176" s="219">
        <f t="shared" si="37"/>
        <v>0</v>
      </c>
      <c r="G176" s="2"/>
    </row>
    <row r="177" spans="1:7" ht="32.25" thickBot="1" x14ac:dyDescent="0.3">
      <c r="A177" s="130" t="s">
        <v>352</v>
      </c>
      <c r="B177" s="301" t="s">
        <v>353</v>
      </c>
      <c r="C177" s="131" t="s">
        <v>298</v>
      </c>
      <c r="D177" s="196">
        <v>0.01</v>
      </c>
      <c r="E177" s="143">
        <f>('Výkaz výměr'!C146)</f>
        <v>0</v>
      </c>
      <c r="F177" s="219">
        <f t="shared" si="37"/>
        <v>0</v>
      </c>
      <c r="G177" s="2"/>
    </row>
    <row r="178" spans="1:7" ht="16.5" thickBot="1" x14ac:dyDescent="0.3">
      <c r="A178" s="133"/>
      <c r="B178" s="137"/>
      <c r="C178" s="135"/>
      <c r="D178" s="197"/>
      <c r="E178" s="144"/>
      <c r="F178" s="220"/>
      <c r="G178" s="2"/>
    </row>
    <row r="179" spans="1:7" ht="16.5" thickBot="1" x14ac:dyDescent="0.3">
      <c r="A179" s="130" t="s">
        <v>329</v>
      </c>
      <c r="B179" s="114" t="s">
        <v>330</v>
      </c>
      <c r="C179" s="131" t="s">
        <v>288</v>
      </c>
      <c r="D179" s="196">
        <v>5</v>
      </c>
      <c r="E179" s="143">
        <f>('Výkaz výměr'!C148)</f>
        <v>0</v>
      </c>
      <c r="F179" s="219">
        <f t="shared" ref="F179:F184" si="38">D179*E179</f>
        <v>0</v>
      </c>
      <c r="G179" s="2"/>
    </row>
    <row r="180" spans="1:7" ht="48" thickBot="1" x14ac:dyDescent="0.3">
      <c r="A180" s="130" t="s">
        <v>311</v>
      </c>
      <c r="B180" s="114" t="s">
        <v>312</v>
      </c>
      <c r="C180" s="131" t="s">
        <v>288</v>
      </c>
      <c r="D180" s="196">
        <v>50</v>
      </c>
      <c r="E180" s="143">
        <f>('Výkaz výměr'!C149)</f>
        <v>0</v>
      </c>
      <c r="F180" s="219">
        <f t="shared" si="38"/>
        <v>0</v>
      </c>
      <c r="G180" s="2"/>
    </row>
    <row r="181" spans="1:7" ht="32.25" thickBot="1" x14ac:dyDescent="0.3">
      <c r="A181" s="130" t="s">
        <v>313</v>
      </c>
      <c r="B181" s="308" t="s">
        <v>314</v>
      </c>
      <c r="C181" s="131" t="s">
        <v>298</v>
      </c>
      <c r="D181" s="196">
        <v>1</v>
      </c>
      <c r="E181" s="143">
        <f>('Výkaz výměr'!C150)</f>
        <v>0</v>
      </c>
      <c r="F181" s="219">
        <f t="shared" si="38"/>
        <v>0</v>
      </c>
      <c r="G181" s="2"/>
    </row>
    <row r="182" spans="1:7" ht="32.25" thickBot="1" x14ac:dyDescent="0.3">
      <c r="A182" s="130" t="s">
        <v>331</v>
      </c>
      <c r="B182" s="309" t="s">
        <v>332</v>
      </c>
      <c r="C182" s="131" t="s">
        <v>288</v>
      </c>
      <c r="D182" s="196">
        <v>1</v>
      </c>
      <c r="E182" s="143">
        <f>('Výkaz výměr'!C151)</f>
        <v>0</v>
      </c>
      <c r="F182" s="219">
        <f t="shared" si="38"/>
        <v>0</v>
      </c>
      <c r="G182" s="2"/>
    </row>
    <row r="183" spans="1:7" ht="16.5" thickBot="1" x14ac:dyDescent="0.3">
      <c r="A183" s="130" t="s">
        <v>315</v>
      </c>
      <c r="B183" s="114" t="s">
        <v>316</v>
      </c>
      <c r="C183" s="131" t="s">
        <v>298</v>
      </c>
      <c r="D183" s="196">
        <v>5</v>
      </c>
      <c r="E183" s="143">
        <f>('Výkaz výměr'!C152)</f>
        <v>0</v>
      </c>
      <c r="F183" s="219">
        <f t="shared" si="38"/>
        <v>0</v>
      </c>
      <c r="G183" s="2"/>
    </row>
    <row r="184" spans="1:7" ht="48" thickBot="1" x14ac:dyDescent="0.3">
      <c r="A184" s="130" t="s">
        <v>317</v>
      </c>
      <c r="B184" s="114" t="s">
        <v>318</v>
      </c>
      <c r="C184" s="131" t="s">
        <v>288</v>
      </c>
      <c r="D184" s="196">
        <v>10</v>
      </c>
      <c r="E184" s="143">
        <f>('Výkaz výměr'!C153)</f>
        <v>0</v>
      </c>
      <c r="F184" s="219">
        <f t="shared" si="38"/>
        <v>0</v>
      </c>
      <c r="G184" s="2"/>
    </row>
    <row r="185" spans="1:7" ht="16.5" thickBot="1" x14ac:dyDescent="0.3">
      <c r="A185" s="138" t="s">
        <v>319</v>
      </c>
      <c r="B185" s="139"/>
      <c r="C185" s="139"/>
      <c r="D185" s="139"/>
      <c r="E185" s="140"/>
      <c r="F185" s="221">
        <f>SUM(F160:F184)</f>
        <v>0</v>
      </c>
      <c r="G185" s="2"/>
    </row>
    <row r="186" spans="1:7" ht="45" customHeight="1" x14ac:dyDescent="0.25">
      <c r="A186" s="365" t="s">
        <v>333</v>
      </c>
      <c r="B186" s="366"/>
      <c r="C186" s="366"/>
      <c r="D186" s="367"/>
      <c r="E186" s="367"/>
      <c r="F186" s="367"/>
      <c r="G186" s="2"/>
    </row>
    <row r="187" spans="1:7" x14ac:dyDescent="0.25">
      <c r="A187" s="3"/>
      <c r="B187" s="3"/>
      <c r="C187" s="3"/>
      <c r="D187" s="3"/>
      <c r="E187" s="3"/>
      <c r="F187" s="3"/>
      <c r="G187" s="3"/>
    </row>
    <row r="188" spans="1:7" x14ac:dyDescent="0.25">
      <c r="A188" s="3"/>
      <c r="B188" s="3"/>
      <c r="C188" s="3"/>
      <c r="D188" s="3"/>
      <c r="E188" s="3"/>
      <c r="F188" s="3"/>
      <c r="G188" s="3"/>
    </row>
    <row r="189" spans="1:7" x14ac:dyDescent="0.25">
      <c r="A189" s="3"/>
      <c r="B189" s="3"/>
      <c r="C189" s="3"/>
      <c r="D189" s="3"/>
      <c r="E189" s="3"/>
      <c r="F189" s="3"/>
      <c r="G189" s="3"/>
    </row>
    <row r="190" spans="1:7" ht="15.75" x14ac:dyDescent="0.25">
      <c r="A190" s="18"/>
      <c r="B190" s="19"/>
      <c r="C190" s="18"/>
      <c r="D190" s="20"/>
      <c r="E190" s="18"/>
      <c r="F190" s="21"/>
      <c r="G190" s="21"/>
    </row>
    <row r="191" spans="1:7" ht="15.75" x14ac:dyDescent="0.25">
      <c r="A191" s="358" t="s">
        <v>18</v>
      </c>
      <c r="B191" s="358"/>
      <c r="C191" s="358"/>
      <c r="D191" s="358"/>
      <c r="E191" s="358"/>
      <c r="F191" s="358"/>
      <c r="G191" s="85"/>
    </row>
    <row r="192" spans="1:7" ht="10.5" customHeight="1" thickBot="1" x14ac:dyDescent="0.3">
      <c r="A192" s="1"/>
      <c r="B192" s="1"/>
      <c r="C192" s="1"/>
      <c r="D192" s="1"/>
      <c r="E192" s="1"/>
      <c r="F192" s="1"/>
      <c r="G192" s="1"/>
    </row>
    <row r="193" spans="1:8" ht="39" customHeight="1" thickBot="1" x14ac:dyDescent="0.3">
      <c r="A193" s="22" t="s">
        <v>31</v>
      </c>
      <c r="B193" s="23">
        <v>20800</v>
      </c>
      <c r="C193" s="1"/>
      <c r="D193" s="1"/>
      <c r="E193" s="1"/>
      <c r="F193" s="1"/>
      <c r="G193" s="1"/>
    </row>
    <row r="194" spans="1:8" ht="48.75" customHeight="1" thickBot="1" x14ac:dyDescent="0.3">
      <c r="A194" s="22" t="s">
        <v>32</v>
      </c>
      <c r="B194" s="24">
        <v>400</v>
      </c>
      <c r="C194" s="1"/>
      <c r="D194" s="1"/>
      <c r="E194" s="1"/>
      <c r="F194" s="1"/>
      <c r="G194" s="1"/>
    </row>
    <row r="195" spans="1:8" ht="15.75" customHeight="1" thickBot="1" x14ac:dyDescent="0.3">
      <c r="A195" s="25"/>
      <c r="B195" s="26"/>
      <c r="C195" s="1"/>
      <c r="D195" s="1"/>
      <c r="E195" s="1"/>
      <c r="F195" s="1"/>
      <c r="G195" s="1"/>
    </row>
    <row r="196" spans="1:8" ht="98.25" customHeight="1" thickBot="1" x14ac:dyDescent="0.3">
      <c r="A196" s="355" t="s">
        <v>334</v>
      </c>
      <c r="B196" s="356"/>
      <c r="C196" s="356"/>
      <c r="D196" s="356"/>
      <c r="E196" s="356"/>
      <c r="F196" s="357"/>
      <c r="G196" s="86"/>
    </row>
    <row r="197" spans="1:8" ht="15.75" customHeight="1" x14ac:dyDescent="0.25">
      <c r="A197" s="27"/>
      <c r="B197" s="28"/>
      <c r="C197" s="28"/>
      <c r="D197" s="28"/>
      <c r="E197" s="28"/>
      <c r="F197" s="28"/>
      <c r="G197" s="28"/>
    </row>
    <row r="198" spans="1:8" ht="15.75" customHeight="1" thickBot="1" x14ac:dyDescent="0.3">
      <c r="A198" s="27"/>
      <c r="B198" s="28"/>
      <c r="C198" s="28"/>
      <c r="D198" s="28"/>
      <c r="E198" s="28"/>
      <c r="F198" s="28"/>
      <c r="G198" s="28"/>
    </row>
    <row r="199" spans="1:8" ht="16.5" thickBot="1" x14ac:dyDescent="0.3">
      <c r="A199" s="29" t="s">
        <v>11</v>
      </c>
      <c r="B199" s="30"/>
      <c r="C199" s="31">
        <v>2026</v>
      </c>
      <c r="D199" s="31">
        <v>2027</v>
      </c>
      <c r="E199" s="31">
        <v>2028</v>
      </c>
      <c r="F199" s="87">
        <v>2029</v>
      </c>
      <c r="G199" s="100" t="s">
        <v>90</v>
      </c>
    </row>
    <row r="200" spans="1:8" ht="16.5" thickBot="1" x14ac:dyDescent="0.3">
      <c r="A200" s="32" t="s">
        <v>20</v>
      </c>
      <c r="B200" s="33" t="s">
        <v>17</v>
      </c>
      <c r="C200" s="34">
        <f>C201+C204</f>
        <v>21200</v>
      </c>
      <c r="D200" s="35">
        <f t="shared" ref="D200:F200" si="39">D201+D204</f>
        <v>21200</v>
      </c>
      <c r="E200" s="35">
        <f t="shared" si="39"/>
        <v>21200</v>
      </c>
      <c r="F200" s="88">
        <f t="shared" si="39"/>
        <v>21200</v>
      </c>
      <c r="G200" s="110">
        <f>G201+G204</f>
        <v>0</v>
      </c>
    </row>
    <row r="201" spans="1:8" ht="32.25" thickBot="1" x14ac:dyDescent="0.3">
      <c r="A201" s="388"/>
      <c r="B201" s="36" t="s">
        <v>34</v>
      </c>
      <c r="C201" s="37">
        <f>(B193-C207)</f>
        <v>20800</v>
      </c>
      <c r="D201" s="38">
        <f>(B193-D207)</f>
        <v>20800</v>
      </c>
      <c r="E201" s="38">
        <f>(B193-E207)</f>
        <v>20800</v>
      </c>
      <c r="F201" s="89">
        <f>(B193-F207)</f>
        <v>20800</v>
      </c>
      <c r="G201" s="101">
        <v>0</v>
      </c>
    </row>
    <row r="202" spans="1:8" ht="16.5" thickBot="1" x14ac:dyDescent="0.3">
      <c r="A202" s="389"/>
      <c r="B202" s="36" t="s">
        <v>22</v>
      </c>
      <c r="C202" s="39">
        <f>('Výkaz výměr'!C155)</f>
        <v>0</v>
      </c>
      <c r="D202" s="40">
        <f>('Výkaz výměr'!C155)</f>
        <v>0</v>
      </c>
      <c r="E202" s="40">
        <f>('Výkaz výměr'!C155)</f>
        <v>0</v>
      </c>
      <c r="F202" s="90">
        <f>('Výkaz výměr'!C155)</f>
        <v>0</v>
      </c>
      <c r="G202" s="98">
        <f>('Výkaz výměr'!C155)</f>
        <v>0</v>
      </c>
    </row>
    <row r="203" spans="1:8" ht="16.5" thickBot="1" x14ac:dyDescent="0.3">
      <c r="A203" s="389"/>
      <c r="B203" s="41" t="s">
        <v>20</v>
      </c>
      <c r="C203" s="42">
        <f>C202*C201</f>
        <v>0</v>
      </c>
      <c r="D203" s="43">
        <f t="shared" ref="D203:G203" si="40">D202*D201</f>
        <v>0</v>
      </c>
      <c r="E203" s="43">
        <f t="shared" si="40"/>
        <v>0</v>
      </c>
      <c r="F203" s="91">
        <f t="shared" si="40"/>
        <v>0</v>
      </c>
      <c r="G203" s="99">
        <f t="shared" si="40"/>
        <v>0</v>
      </c>
    </row>
    <row r="204" spans="1:8" ht="31.5" x14ac:dyDescent="0.25">
      <c r="A204" s="390"/>
      <c r="B204" s="44" t="s">
        <v>35</v>
      </c>
      <c r="C204" s="45">
        <f>(B194-C210)</f>
        <v>400</v>
      </c>
      <c r="D204" s="46">
        <f>(B194-D210)</f>
        <v>400</v>
      </c>
      <c r="E204" s="46">
        <f>(B194-E210)</f>
        <v>400</v>
      </c>
      <c r="F204" s="92">
        <f>(B194-F210)</f>
        <v>400</v>
      </c>
      <c r="G204" s="97">
        <v>0</v>
      </c>
    </row>
    <row r="205" spans="1:8" ht="16.5" thickBot="1" x14ac:dyDescent="0.3">
      <c r="A205" s="390"/>
      <c r="B205" s="36" t="s">
        <v>22</v>
      </c>
      <c r="C205" s="39">
        <f>('Výkaz výměr'!C156)</f>
        <v>0</v>
      </c>
      <c r="D205" s="40">
        <f>('Výkaz výměr'!C156)</f>
        <v>0</v>
      </c>
      <c r="E205" s="40">
        <f>('Výkaz výměr'!C156)</f>
        <v>0</v>
      </c>
      <c r="F205" s="90">
        <f>('Výkaz výměr'!C156)</f>
        <v>0</v>
      </c>
      <c r="G205" s="98">
        <f>('Výkaz výměr'!C156)</f>
        <v>0</v>
      </c>
    </row>
    <row r="206" spans="1:8" ht="16.5" thickBot="1" x14ac:dyDescent="0.3">
      <c r="A206" s="390"/>
      <c r="B206" s="41" t="s">
        <v>20</v>
      </c>
      <c r="C206" s="42">
        <f>C205*C204</f>
        <v>0</v>
      </c>
      <c r="D206" s="43">
        <f t="shared" ref="D206:F206" si="41">D205*D204</f>
        <v>0</v>
      </c>
      <c r="E206" s="43">
        <f t="shared" si="41"/>
        <v>0</v>
      </c>
      <c r="F206" s="91">
        <f t="shared" si="41"/>
        <v>0</v>
      </c>
      <c r="G206" s="99">
        <v>0</v>
      </c>
    </row>
    <row r="207" spans="1:8" ht="32.25" thickBot="1" x14ac:dyDescent="0.3">
      <c r="A207" s="390"/>
      <c r="B207" s="47" t="s">
        <v>15</v>
      </c>
      <c r="C207" s="48">
        <v>0</v>
      </c>
      <c r="D207" s="48">
        <v>0</v>
      </c>
      <c r="E207" s="48">
        <v>0</v>
      </c>
      <c r="F207" s="48">
        <v>0</v>
      </c>
      <c r="G207" s="310">
        <f>B193</f>
        <v>20800</v>
      </c>
      <c r="H207" s="96" t="s">
        <v>335</v>
      </c>
    </row>
    <row r="208" spans="1:8" ht="16.5" thickBot="1" x14ac:dyDescent="0.3">
      <c r="A208" s="391"/>
      <c r="B208" s="36" t="s">
        <v>22</v>
      </c>
      <c r="C208" s="49">
        <f>('Výkaz výměr'!C157)</f>
        <v>0</v>
      </c>
      <c r="D208" s="50">
        <f>('Výkaz výměr'!C157)</f>
        <v>0</v>
      </c>
      <c r="E208" s="50">
        <f>('Výkaz výměr'!C157)</f>
        <v>0</v>
      </c>
      <c r="F208" s="93">
        <f>('Výkaz výměr'!C157)</f>
        <v>0</v>
      </c>
      <c r="G208" s="102">
        <f>('Výkaz výměr'!C157)</f>
        <v>0</v>
      </c>
    </row>
    <row r="209" spans="1:8" ht="16.5" thickBot="1" x14ac:dyDescent="0.3">
      <c r="A209" s="390"/>
      <c r="B209" s="51" t="s">
        <v>20</v>
      </c>
      <c r="C209" s="52">
        <f>C208*C207</f>
        <v>0</v>
      </c>
      <c r="D209" s="53">
        <f t="shared" ref="D209:G209" si="42">D208*D207</f>
        <v>0</v>
      </c>
      <c r="E209" s="53">
        <f t="shared" si="42"/>
        <v>0</v>
      </c>
      <c r="F209" s="94">
        <f t="shared" si="42"/>
        <v>0</v>
      </c>
      <c r="G209" s="103">
        <f t="shared" si="42"/>
        <v>0</v>
      </c>
    </row>
    <row r="210" spans="1:8" ht="32.25" thickBot="1" x14ac:dyDescent="0.3">
      <c r="A210" s="390"/>
      <c r="B210" s="54" t="s">
        <v>16</v>
      </c>
      <c r="C210" s="48">
        <v>0</v>
      </c>
      <c r="D210" s="48">
        <v>0</v>
      </c>
      <c r="E210" s="48">
        <v>0</v>
      </c>
      <c r="F210" s="48">
        <v>0</v>
      </c>
      <c r="G210" s="311">
        <f>B194</f>
        <v>400</v>
      </c>
      <c r="H210" s="96" t="s">
        <v>336</v>
      </c>
    </row>
    <row r="211" spans="1:8" ht="16.5" thickBot="1" x14ac:dyDescent="0.3">
      <c r="A211" s="390"/>
      <c r="B211" s="36" t="s">
        <v>22</v>
      </c>
      <c r="C211" s="55">
        <f>('Výkaz výměr'!C158)</f>
        <v>0</v>
      </c>
      <c r="D211" s="50">
        <f>('Výkaz výměr'!C158)</f>
        <v>0</v>
      </c>
      <c r="E211" s="50">
        <f>('Výkaz výměr'!C158)</f>
        <v>0</v>
      </c>
      <c r="F211" s="93">
        <f>('Výkaz výměr'!C158)</f>
        <v>0</v>
      </c>
      <c r="G211" s="102">
        <f>('Výkaz výměr'!C158)</f>
        <v>0</v>
      </c>
    </row>
    <row r="212" spans="1:8" ht="16.5" thickBot="1" x14ac:dyDescent="0.3">
      <c r="A212" s="392"/>
      <c r="B212" s="41" t="s">
        <v>20</v>
      </c>
      <c r="C212" s="52">
        <f>C211*C210</f>
        <v>0</v>
      </c>
      <c r="D212" s="53">
        <f t="shared" ref="D212:F212" si="43">D211*D210</f>
        <v>0</v>
      </c>
      <c r="E212" s="53">
        <f t="shared" si="43"/>
        <v>0</v>
      </c>
      <c r="F212" s="94">
        <f t="shared" si="43"/>
        <v>0</v>
      </c>
      <c r="G212" s="103">
        <f t="shared" ref="G212" si="44">G211*G210</f>
        <v>0</v>
      </c>
    </row>
    <row r="213" spans="1:8" ht="32.25" thickBot="1" x14ac:dyDescent="0.3">
      <c r="A213" s="56"/>
      <c r="B213" s="57" t="s">
        <v>21</v>
      </c>
      <c r="C213" s="58">
        <f>C203+C206+C209+C212</f>
        <v>0</v>
      </c>
      <c r="D213" s="59">
        <f>D203+D206+D209+D212</f>
        <v>0</v>
      </c>
      <c r="E213" s="59">
        <f>E203+E206+E209+E212</f>
        <v>0</v>
      </c>
      <c r="F213" s="95">
        <f>F203+F206+F209+F212</f>
        <v>0</v>
      </c>
      <c r="G213" s="104">
        <f>G203+G206+G209+G212</f>
        <v>0</v>
      </c>
    </row>
    <row r="214" spans="1:8" ht="15.75" x14ac:dyDescent="0.25">
      <c r="A214" s="1"/>
      <c r="B214" s="1"/>
      <c r="C214" s="1"/>
      <c r="D214" s="1"/>
      <c r="E214" s="1"/>
      <c r="F214" s="1"/>
      <c r="G214" s="1"/>
    </row>
    <row r="215" spans="1:8" ht="16.5" thickBot="1" x14ac:dyDescent="0.3">
      <c r="A215" s="1"/>
      <c r="B215" s="1"/>
      <c r="C215" s="1"/>
      <c r="D215" s="1"/>
      <c r="E215" s="1"/>
      <c r="F215" s="1"/>
      <c r="G215" s="1"/>
    </row>
    <row r="216" spans="1:8" ht="15.75" customHeight="1" thickBot="1" x14ac:dyDescent="0.3">
      <c r="A216" s="60" t="s">
        <v>67</v>
      </c>
      <c r="B216" s="61">
        <v>107982</v>
      </c>
      <c r="C216" s="1"/>
      <c r="D216" s="1"/>
      <c r="E216" s="1"/>
      <c r="F216" s="1"/>
      <c r="G216" s="1"/>
    </row>
    <row r="217" spans="1:8" ht="15.75" x14ac:dyDescent="0.25">
      <c r="A217" s="1"/>
      <c r="B217" s="1"/>
      <c r="C217" s="1"/>
      <c r="D217" s="1"/>
      <c r="E217" s="1"/>
      <c r="F217" s="1"/>
      <c r="G217" s="1"/>
    </row>
    <row r="218" spans="1:8" ht="16.5" thickBot="1" x14ac:dyDescent="0.3">
      <c r="A218" s="1"/>
      <c r="B218" s="1"/>
      <c r="C218" s="1"/>
      <c r="D218" s="1"/>
      <c r="E218" s="1"/>
      <c r="F218" s="1"/>
      <c r="G218" s="1"/>
    </row>
    <row r="219" spans="1:8" ht="36.75" customHeight="1" thickBot="1" x14ac:dyDescent="0.3">
      <c r="A219" s="62"/>
      <c r="B219" s="63" t="s">
        <v>33</v>
      </c>
      <c r="C219" s="150">
        <f>C200</f>
        <v>21200</v>
      </c>
      <c r="D219" s="150">
        <f>D200</f>
        <v>21200</v>
      </c>
      <c r="E219" s="150">
        <f>E200</f>
        <v>21200</v>
      </c>
      <c r="F219" s="150">
        <f>F200</f>
        <v>21200</v>
      </c>
      <c r="G219" s="150">
        <f>G200</f>
        <v>0</v>
      </c>
    </row>
    <row r="220" spans="1:8" ht="19.5" customHeight="1" thickBot="1" x14ac:dyDescent="0.3">
      <c r="A220" s="25"/>
      <c r="B220" s="26"/>
      <c r="C220" s="1"/>
      <c r="D220" s="1"/>
      <c r="E220" s="1"/>
      <c r="F220" s="1"/>
      <c r="G220" s="1"/>
    </row>
    <row r="221" spans="1:8" ht="16.5" thickBot="1" x14ac:dyDescent="0.3">
      <c r="A221" s="64" t="s">
        <v>11</v>
      </c>
      <c r="B221" s="65"/>
      <c r="C221" s="31">
        <v>2026</v>
      </c>
      <c r="D221" s="31">
        <v>2027</v>
      </c>
      <c r="E221" s="31">
        <v>2028</v>
      </c>
      <c r="F221" s="87">
        <v>2029</v>
      </c>
      <c r="G221" s="100" t="s">
        <v>90</v>
      </c>
    </row>
    <row r="222" spans="1:8" ht="16.5" thickBot="1" x14ac:dyDescent="0.3">
      <c r="A222" s="17" t="s">
        <v>10</v>
      </c>
      <c r="B222" s="66" t="s">
        <v>23</v>
      </c>
      <c r="C222" s="67">
        <v>0.15</v>
      </c>
      <c r="D222" s="68">
        <v>0.14000000000000001</v>
      </c>
      <c r="E222" s="68">
        <v>0.13</v>
      </c>
      <c r="F222" s="105">
        <v>0.12</v>
      </c>
      <c r="G222" s="108" t="s">
        <v>91</v>
      </c>
    </row>
    <row r="223" spans="1:8" ht="16.5" thickBot="1" x14ac:dyDescent="0.3">
      <c r="A223" s="56"/>
      <c r="B223" s="66" t="s">
        <v>24</v>
      </c>
      <c r="C223" s="45">
        <v>500</v>
      </c>
      <c r="D223" s="46">
        <v>500</v>
      </c>
      <c r="E223" s="46">
        <v>500</v>
      </c>
      <c r="F223" s="92">
        <v>500</v>
      </c>
      <c r="G223" s="97" t="s">
        <v>91</v>
      </c>
    </row>
    <row r="224" spans="1:8" ht="16.5" thickBot="1" x14ac:dyDescent="0.3">
      <c r="A224" s="56"/>
      <c r="B224" s="66" t="s">
        <v>25</v>
      </c>
      <c r="C224" s="45">
        <f>B216*C222</f>
        <v>16197.3</v>
      </c>
      <c r="D224" s="46">
        <f>B216*D222</f>
        <v>15117.480000000001</v>
      </c>
      <c r="E224" s="46">
        <f>B216*E222</f>
        <v>14037.66</v>
      </c>
      <c r="F224" s="92">
        <f>B216*F222</f>
        <v>12957.84</v>
      </c>
      <c r="G224" s="97" t="s">
        <v>91</v>
      </c>
    </row>
    <row r="225" spans="1:7" ht="16.5" thickBot="1" x14ac:dyDescent="0.3">
      <c r="A225" s="56"/>
      <c r="B225" s="66" t="s">
        <v>26</v>
      </c>
      <c r="C225" s="39">
        <f>IF(C219&lt;C$224,C219,C$224)</f>
        <v>16197.3</v>
      </c>
      <c r="D225" s="39">
        <f>IF(D219&lt;D$224,D219,D$224)</f>
        <v>15117.480000000001</v>
      </c>
      <c r="E225" s="39">
        <f>IF(E219&lt;E$224,E219,E$224)</f>
        <v>14037.66</v>
      </c>
      <c r="F225" s="106">
        <f>IF(F219&lt;F$224,F219,F$224)</f>
        <v>12957.84</v>
      </c>
      <c r="G225" s="98" t="s">
        <v>91</v>
      </c>
    </row>
    <row r="226" spans="1:7" ht="16.5" thickBot="1" x14ac:dyDescent="0.3">
      <c r="A226" s="56"/>
      <c r="B226" s="66" t="s">
        <v>13</v>
      </c>
      <c r="C226" s="45">
        <v>1600</v>
      </c>
      <c r="D226" s="46">
        <v>1700</v>
      </c>
      <c r="E226" s="46">
        <v>1800</v>
      </c>
      <c r="F226" s="92">
        <v>1850</v>
      </c>
      <c r="G226" s="97" t="s">
        <v>91</v>
      </c>
    </row>
    <row r="227" spans="1:7" ht="16.5" thickBot="1" x14ac:dyDescent="0.3">
      <c r="A227" s="56"/>
      <c r="B227" s="66" t="s">
        <v>27</v>
      </c>
      <c r="C227" s="45">
        <f>C219-B216*C222</f>
        <v>5002.7000000000007</v>
      </c>
      <c r="D227" s="46">
        <f>D219-B216*D222</f>
        <v>6082.5199999999986</v>
      </c>
      <c r="E227" s="46">
        <f>E219-B216*E222</f>
        <v>7162.34</v>
      </c>
      <c r="F227" s="92">
        <f>F219-B216*F222</f>
        <v>8242.16</v>
      </c>
      <c r="G227" s="97" t="s">
        <v>91</v>
      </c>
    </row>
    <row r="228" spans="1:7" ht="16.5" thickBot="1" x14ac:dyDescent="0.3">
      <c r="A228" s="56"/>
      <c r="B228" s="66" t="s">
        <v>28</v>
      </c>
      <c r="C228" s="39">
        <f>IF(C$227&lt;0,0,C$227)</f>
        <v>5002.7000000000007</v>
      </c>
      <c r="D228" s="39">
        <f>IF(D$227&lt;0,0,D$227)</f>
        <v>6082.5199999999986</v>
      </c>
      <c r="E228" s="39">
        <f>IF(E$227&lt;0,0,E$227)</f>
        <v>7162.34</v>
      </c>
      <c r="F228" s="106">
        <f>IF(F$227&lt;0,0,F$227)</f>
        <v>8242.16</v>
      </c>
      <c r="G228" s="98" t="s">
        <v>91</v>
      </c>
    </row>
    <row r="229" spans="1:7" ht="6" customHeight="1" thickBot="1" x14ac:dyDescent="0.3">
      <c r="A229" s="56"/>
      <c r="B229" s="69"/>
      <c r="C229" s="70"/>
      <c r="D229" s="71"/>
      <c r="E229" s="71"/>
      <c r="F229" s="107"/>
      <c r="G229" s="109"/>
    </row>
    <row r="230" spans="1:7" ht="16.5" thickBot="1" x14ac:dyDescent="0.3">
      <c r="A230" s="1"/>
      <c r="B230" s="66" t="s">
        <v>29</v>
      </c>
      <c r="C230" s="230">
        <f>(C225*C223)</f>
        <v>8098650</v>
      </c>
      <c r="D230" s="230">
        <f t="shared" ref="D230:F230" si="45">(D225*D223)</f>
        <v>7558740.0000000009</v>
      </c>
      <c r="E230" s="230">
        <f t="shared" si="45"/>
        <v>7018830</v>
      </c>
      <c r="F230" s="231">
        <f t="shared" si="45"/>
        <v>6478920</v>
      </c>
      <c r="G230" s="72" t="s">
        <v>91</v>
      </c>
    </row>
    <row r="231" spans="1:7" ht="16.5" thickBot="1" x14ac:dyDescent="0.3">
      <c r="A231" s="1"/>
      <c r="B231" s="73" t="s">
        <v>30</v>
      </c>
      <c r="C231" s="232">
        <f>C228*C226</f>
        <v>8004320.0000000009</v>
      </c>
      <c r="D231" s="232">
        <f t="shared" ref="D231:F231" si="46">D228*D226</f>
        <v>10340283.999999998</v>
      </c>
      <c r="E231" s="232">
        <f t="shared" si="46"/>
        <v>12892212</v>
      </c>
      <c r="F231" s="233">
        <f t="shared" si="46"/>
        <v>15247996</v>
      </c>
      <c r="G231" s="74" t="s">
        <v>91</v>
      </c>
    </row>
    <row r="232" spans="1:7" ht="15.75" x14ac:dyDescent="0.25">
      <c r="A232" s="1"/>
      <c r="B232" s="145" t="s">
        <v>12</v>
      </c>
      <c r="C232" s="228">
        <f>SUM(C230:C231)</f>
        <v>16102970</v>
      </c>
      <c r="D232" s="228">
        <f>SUM(D230:D231)</f>
        <v>17899024</v>
      </c>
      <c r="E232" s="228">
        <f t="shared" ref="E232:F232" si="47">SUM(E230:E231)</f>
        <v>19911042</v>
      </c>
      <c r="F232" s="229">
        <f t="shared" si="47"/>
        <v>21726916</v>
      </c>
      <c r="G232" s="228">
        <v>0</v>
      </c>
    </row>
    <row r="233" spans="1:7" ht="15.75" x14ac:dyDescent="0.25">
      <c r="A233" s="1"/>
      <c r="B233" s="146"/>
      <c r="C233" s="147"/>
      <c r="D233" s="147"/>
      <c r="E233" s="147"/>
      <c r="F233" s="147"/>
      <c r="G233" s="147"/>
    </row>
    <row r="234" spans="1:7" ht="16.5" thickBot="1" x14ac:dyDescent="0.3">
      <c r="A234" s="1"/>
      <c r="B234" s="148"/>
      <c r="C234" s="147"/>
      <c r="D234" s="147"/>
      <c r="E234" s="147"/>
      <c r="F234" s="147"/>
      <c r="G234" s="147"/>
    </row>
    <row r="235" spans="1:7" ht="16.5" thickBot="1" x14ac:dyDescent="0.3">
      <c r="A235" s="149" t="s">
        <v>337</v>
      </c>
      <c r="B235" s="75"/>
      <c r="C235" s="31">
        <v>2026</v>
      </c>
      <c r="D235" s="31">
        <v>2027</v>
      </c>
      <c r="E235" s="31">
        <v>2028</v>
      </c>
      <c r="F235" s="87">
        <v>2029</v>
      </c>
      <c r="G235" s="100" t="s">
        <v>90</v>
      </c>
    </row>
    <row r="236" spans="1:7" ht="16.5" thickBot="1" x14ac:dyDescent="0.3">
      <c r="A236" s="1"/>
      <c r="B236" s="76" t="s">
        <v>64</v>
      </c>
      <c r="C236" s="312">
        <f>$E21</f>
        <v>0</v>
      </c>
      <c r="D236" s="312">
        <f>$E21</f>
        <v>0</v>
      </c>
      <c r="E236" s="312">
        <f>$I21</f>
        <v>0</v>
      </c>
      <c r="F236" s="313">
        <f>$I21</f>
        <v>0</v>
      </c>
      <c r="G236" s="312">
        <f>$M21</f>
        <v>0</v>
      </c>
    </row>
    <row r="237" spans="1:7" ht="16.5" thickBot="1" x14ac:dyDescent="0.3">
      <c r="A237" s="1"/>
      <c r="B237" s="76" t="s">
        <v>338</v>
      </c>
      <c r="C237" s="312">
        <f>$E66</f>
        <v>0</v>
      </c>
      <c r="D237" s="312">
        <f>$E66</f>
        <v>0</v>
      </c>
      <c r="E237" s="312">
        <f>$I66</f>
        <v>0</v>
      </c>
      <c r="F237" s="313">
        <f>$I66</f>
        <v>0</v>
      </c>
      <c r="G237" s="312">
        <f>$M66</f>
        <v>0</v>
      </c>
    </row>
    <row r="238" spans="1:7" ht="16.5" thickBot="1" x14ac:dyDescent="0.3">
      <c r="A238" s="1"/>
      <c r="B238" s="76" t="s">
        <v>52</v>
      </c>
      <c r="C238" s="312">
        <f>$E93</f>
        <v>0</v>
      </c>
      <c r="D238" s="312">
        <f>$E93</f>
        <v>0</v>
      </c>
      <c r="E238" s="312">
        <f>$I93</f>
        <v>0</v>
      </c>
      <c r="F238" s="313">
        <f>$I93</f>
        <v>0</v>
      </c>
      <c r="G238" s="312">
        <f>$M93</f>
        <v>0</v>
      </c>
    </row>
    <row r="239" spans="1:7" ht="16.5" thickBot="1" x14ac:dyDescent="0.3">
      <c r="A239" s="1"/>
      <c r="B239" s="76" t="s">
        <v>99</v>
      </c>
      <c r="C239" s="312">
        <f>$D102</f>
        <v>0</v>
      </c>
      <c r="D239" s="312">
        <f>$D102</f>
        <v>0</v>
      </c>
      <c r="E239" s="312">
        <f>$D102</f>
        <v>0</v>
      </c>
      <c r="F239" s="313">
        <f>$D102</f>
        <v>0</v>
      </c>
      <c r="G239" s="312">
        <f>$D102</f>
        <v>0</v>
      </c>
    </row>
    <row r="240" spans="1:7" ht="16.5" thickBot="1" x14ac:dyDescent="0.3">
      <c r="A240" s="1"/>
      <c r="B240" s="76" t="s">
        <v>65</v>
      </c>
      <c r="C240" s="312">
        <f>$D110</f>
        <v>0</v>
      </c>
      <c r="D240" s="312">
        <f>$D110</f>
        <v>0</v>
      </c>
      <c r="E240" s="312">
        <f>$D110</f>
        <v>0</v>
      </c>
      <c r="F240" s="313">
        <f>$D110</f>
        <v>0</v>
      </c>
      <c r="G240" s="312">
        <f>$D110</f>
        <v>0</v>
      </c>
    </row>
    <row r="241" spans="1:7" ht="16.5" thickBot="1" x14ac:dyDescent="0.3">
      <c r="A241" s="1"/>
      <c r="B241" s="76" t="s">
        <v>100</v>
      </c>
      <c r="C241" s="312">
        <f>$D119</f>
        <v>0</v>
      </c>
      <c r="D241" s="312">
        <f>$D119</f>
        <v>0</v>
      </c>
      <c r="E241" s="312">
        <f>$D119</f>
        <v>0</v>
      </c>
      <c r="F241" s="313">
        <f>$D119</f>
        <v>0</v>
      </c>
      <c r="G241" s="312">
        <f>$D119</f>
        <v>0</v>
      </c>
    </row>
    <row r="242" spans="1:7" ht="16.5" thickBot="1" x14ac:dyDescent="0.3">
      <c r="A242" s="1"/>
      <c r="B242" s="76" t="s">
        <v>339</v>
      </c>
      <c r="C242" s="312">
        <f>$D126</f>
        <v>0</v>
      </c>
      <c r="D242" s="312">
        <f t="shared" ref="D242:G242" si="48">$D126</f>
        <v>0</v>
      </c>
      <c r="E242" s="312">
        <f t="shared" si="48"/>
        <v>0</v>
      </c>
      <c r="F242" s="313">
        <f t="shared" si="48"/>
        <v>0</v>
      </c>
      <c r="G242" s="312">
        <f t="shared" si="48"/>
        <v>0</v>
      </c>
    </row>
    <row r="243" spans="1:7" ht="16.5" thickBot="1" x14ac:dyDescent="0.3">
      <c r="A243" s="1"/>
      <c r="B243" s="76" t="s">
        <v>340</v>
      </c>
      <c r="C243" s="312">
        <f>$D134</f>
        <v>0</v>
      </c>
      <c r="D243" s="312">
        <f t="shared" ref="D243:G243" si="49">$D134</f>
        <v>0</v>
      </c>
      <c r="E243" s="312">
        <f t="shared" si="49"/>
        <v>0</v>
      </c>
      <c r="F243" s="313">
        <f t="shared" si="49"/>
        <v>0</v>
      </c>
      <c r="G243" s="312">
        <f t="shared" si="49"/>
        <v>0</v>
      </c>
    </row>
    <row r="244" spans="1:7" ht="16.5" thickBot="1" x14ac:dyDescent="0.3">
      <c r="A244" s="1"/>
      <c r="B244" s="76" t="s">
        <v>85</v>
      </c>
      <c r="C244" s="312">
        <f>$D141</f>
        <v>0</v>
      </c>
      <c r="D244" s="312">
        <f>$D141</f>
        <v>0</v>
      </c>
      <c r="E244" s="312">
        <f>$D141</f>
        <v>0</v>
      </c>
      <c r="F244" s="313">
        <f>$D141</f>
        <v>0</v>
      </c>
      <c r="G244" s="312">
        <f>$D141</f>
        <v>0</v>
      </c>
    </row>
    <row r="245" spans="1:7" ht="16.5" thickBot="1" x14ac:dyDescent="0.3">
      <c r="A245" s="1"/>
      <c r="B245" s="76" t="s">
        <v>341</v>
      </c>
      <c r="C245" s="312">
        <f>$D149</f>
        <v>0</v>
      </c>
      <c r="D245" s="312">
        <f t="shared" ref="D245:G245" si="50">$D149</f>
        <v>0</v>
      </c>
      <c r="E245" s="312">
        <f t="shared" si="50"/>
        <v>0</v>
      </c>
      <c r="F245" s="313">
        <f t="shared" si="50"/>
        <v>0</v>
      </c>
      <c r="G245" s="314">
        <f t="shared" si="50"/>
        <v>0</v>
      </c>
    </row>
    <row r="246" spans="1:7" ht="16.5" thickBot="1" x14ac:dyDescent="0.3">
      <c r="A246" s="1"/>
      <c r="B246" s="76" t="s">
        <v>342</v>
      </c>
      <c r="C246" s="312">
        <f>$F185</f>
        <v>0</v>
      </c>
      <c r="D246" s="312">
        <f t="shared" ref="D246:G246" si="51">$F185</f>
        <v>0</v>
      </c>
      <c r="E246" s="312">
        <f t="shared" si="51"/>
        <v>0</v>
      </c>
      <c r="F246" s="313">
        <f t="shared" si="51"/>
        <v>0</v>
      </c>
      <c r="G246" s="312">
        <f t="shared" si="51"/>
        <v>0</v>
      </c>
    </row>
    <row r="247" spans="1:7" ht="16.5" thickBot="1" x14ac:dyDescent="0.3">
      <c r="A247" s="1"/>
      <c r="B247" s="77" t="s">
        <v>19</v>
      </c>
      <c r="C247" s="222">
        <f>C213</f>
        <v>0</v>
      </c>
      <c r="D247" s="222">
        <f>D213</f>
        <v>0</v>
      </c>
      <c r="E247" s="222">
        <f>E213</f>
        <v>0</v>
      </c>
      <c r="F247" s="223">
        <f>F213</f>
        <v>0</v>
      </c>
      <c r="G247" s="224">
        <f>G213</f>
        <v>0</v>
      </c>
    </row>
    <row r="248" spans="1:7" ht="16.5" thickBot="1" x14ac:dyDescent="0.3">
      <c r="A248" s="1"/>
      <c r="B248" s="77" t="s">
        <v>10</v>
      </c>
      <c r="C248" s="222">
        <f>C232</f>
        <v>16102970</v>
      </c>
      <c r="D248" s="222">
        <f t="shared" ref="D248:F248" si="52">D232</f>
        <v>17899024</v>
      </c>
      <c r="E248" s="222">
        <f t="shared" si="52"/>
        <v>19911042</v>
      </c>
      <c r="F248" s="223">
        <f t="shared" si="52"/>
        <v>21726916</v>
      </c>
      <c r="G248" s="222">
        <f t="shared" ref="G248" si="53">G232</f>
        <v>0</v>
      </c>
    </row>
    <row r="249" spans="1:7" ht="16.5" customHeight="1" thickBot="1" x14ac:dyDescent="0.3">
      <c r="A249" s="1"/>
      <c r="B249" s="78" t="s">
        <v>357</v>
      </c>
      <c r="C249" s="225">
        <f>SUM(C236:C248)</f>
        <v>16102970</v>
      </c>
      <c r="D249" s="225">
        <f>SUM(D236:D248)</f>
        <v>17899024</v>
      </c>
      <c r="E249" s="225">
        <f>SUM(E236:E248)</f>
        <v>19911042</v>
      </c>
      <c r="F249" s="226">
        <f>SUM(F236:F248)</f>
        <v>21726916</v>
      </c>
      <c r="G249" s="227">
        <f>SUM(G236:G248)</f>
        <v>0</v>
      </c>
    </row>
    <row r="250" spans="1:7" ht="15.75" x14ac:dyDescent="0.25">
      <c r="A250" s="1"/>
      <c r="B250" s="79"/>
      <c r="C250" s="80"/>
      <c r="D250" s="80"/>
      <c r="E250" s="1"/>
      <c r="F250" s="1"/>
      <c r="G250" s="1"/>
    </row>
    <row r="251" spans="1:7" ht="15.75" x14ac:dyDescent="0.25">
      <c r="A251" s="380"/>
      <c r="B251" s="380"/>
      <c r="C251" s="380"/>
      <c r="D251" s="380"/>
      <c r="E251" s="1"/>
      <c r="F251" s="1"/>
      <c r="G251" s="1"/>
    </row>
  </sheetData>
  <sheetProtection algorithmName="SHA-512" hashValue="sOxt4Tit0+WJ0KyKy7GqcqcqNksal599V3KkawsAxt2MpeFaqUnpeJ6ppKGkKSdB3iGRkjH2+k+mqtkDtluHfA==" saltValue="5gsL1hjTmnR5nJhYIgkIwg==" spinCount="100000" sheet="1" formatCells="0" formatColumns="0" formatRows="0" selectLockedCells="1"/>
  <mergeCells count="33">
    <mergeCell ref="A251:D251"/>
    <mergeCell ref="A96:C96"/>
    <mergeCell ref="A102:C102"/>
    <mergeCell ref="A122:C122"/>
    <mergeCell ref="A126:C126"/>
    <mergeCell ref="A113:E113"/>
    <mergeCell ref="A130:C130"/>
    <mergeCell ref="A134:C134"/>
    <mergeCell ref="A145:C145"/>
    <mergeCell ref="A149:C149"/>
    <mergeCell ref="A150:C150"/>
    <mergeCell ref="A151:C151"/>
    <mergeCell ref="A142:C142"/>
    <mergeCell ref="A127:C127"/>
    <mergeCell ref="A201:A212"/>
    <mergeCell ref="A106:D106"/>
    <mergeCell ref="A2:E2"/>
    <mergeCell ref="A119:C119"/>
    <mergeCell ref="A110:C110"/>
    <mergeCell ref="A137:E137"/>
    <mergeCell ref="A141:C141"/>
    <mergeCell ref="A27:E27"/>
    <mergeCell ref="A5:E5"/>
    <mergeCell ref="A21:D21"/>
    <mergeCell ref="A23:E23"/>
    <mergeCell ref="A69:E69"/>
    <mergeCell ref="A93:D93"/>
    <mergeCell ref="A196:F196"/>
    <mergeCell ref="A191:F191"/>
    <mergeCell ref="A158:F158"/>
    <mergeCell ref="A66:D66"/>
    <mergeCell ref="A186:F186"/>
    <mergeCell ref="A156:F156"/>
  </mergeCells>
  <dataValidations count="4">
    <dataValidation type="whole" allowBlank="1" showInputMessage="1" showErrorMessage="1" sqref="C207:F207" xr:uid="{00000000-0002-0000-0200-000000000000}">
      <formula1>0</formula1>
      <formula2>B193</formula2>
    </dataValidation>
    <dataValidation type="whole" allowBlank="1" showInputMessage="1" showErrorMessage="1" sqref="G207" xr:uid="{00000000-0002-0000-0200-000003000000}">
      <formula1>0</formula1>
      <formula2>C193</formula2>
    </dataValidation>
    <dataValidation type="whole" allowBlank="1" showInputMessage="1" showErrorMessage="1" sqref="C210:F210" xr:uid="{00000000-0002-0000-0200-000004000000}">
      <formula1>0</formula1>
      <formula2>B194</formula2>
    </dataValidation>
    <dataValidation type="whole" allowBlank="1" showInputMessage="1" showErrorMessage="1" sqref="G210" xr:uid="{00000000-0002-0000-0200-000007000000}">
      <formula1>0</formula1>
      <formula2>C194</formula2>
    </dataValidation>
  </dataValidations>
  <pageMargins left="0.7" right="0.7" top="0.78740157499999996" bottom="0.78740157499999996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Výkaz výměr</vt:lpstr>
      <vt:lpstr>Celkové náklady</vt:lpstr>
      <vt:lpstr>Stanovení ceny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horky</dc:creator>
  <cp:lastModifiedBy>Jana Trachtová</cp:lastModifiedBy>
  <cp:lastPrinted>2022-05-31T14:21:23Z</cp:lastPrinted>
  <dcterms:created xsi:type="dcterms:W3CDTF">2015-06-05T18:19:34Z</dcterms:created>
  <dcterms:modified xsi:type="dcterms:W3CDTF">2025-04-17T12:42:38Z</dcterms:modified>
</cp:coreProperties>
</file>