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Odb_MS\Odd_MSTS\!Sdileny\VEŘEJNÉ ZAKÁZKY\VZMR - ZŠ Sokolovská - úprava dílen v 1 PP\ROZPOČET+vv\"/>
    </mc:Choice>
  </mc:AlternateContent>
  <bookViews>
    <workbookView xWindow="0" yWindow="0" windowWidth="28800" windowHeight="12180" activeTab="1"/>
  </bookViews>
  <sheets>
    <sheet name="Rekapitulace stavby" sheetId="1" r:id="rId1"/>
    <sheet name="SO 701 - Stavební část" sheetId="2" r:id="rId2"/>
    <sheet name="SO 701_01 - Elektromontáž..." sheetId="3" r:id="rId3"/>
    <sheet name="SO 701_02 - ZTI" sheetId="4" r:id="rId4"/>
    <sheet name="SO 701_03 - Vytápění" sheetId="5" r:id="rId5"/>
    <sheet name="SO 999 - Vícerozpočtové n..." sheetId="6" r:id="rId6"/>
  </sheets>
  <definedNames>
    <definedName name="_xlnm._FilterDatabase" localSheetId="1" hidden="1">'SO 701 - Stavební část'!$C$127:$K$371</definedName>
    <definedName name="_xlnm._FilterDatabase" localSheetId="2" hidden="1">'SO 701_01 - Elektromontáž...'!$C$121:$K$172</definedName>
    <definedName name="_xlnm._FilterDatabase" localSheetId="3" hidden="1">'SO 701_02 - ZTI'!$C$118:$K$139</definedName>
    <definedName name="_xlnm._FilterDatabase" localSheetId="4" hidden="1">'SO 701_03 - Vytápění'!$C$117:$K$130</definedName>
    <definedName name="_xlnm._FilterDatabase" localSheetId="5" hidden="1">'SO 999 - Vícerozpočtové n...'!$C$118:$K$128</definedName>
    <definedName name="_xlnm.Print_Titles" localSheetId="0">'Rekapitulace stavby'!$92:$92</definedName>
    <definedName name="_xlnm.Print_Titles" localSheetId="1">'SO 701 - Stavební část'!$127:$127</definedName>
    <definedName name="_xlnm.Print_Titles" localSheetId="2">'SO 701_01 - Elektromontáž...'!$121:$121</definedName>
    <definedName name="_xlnm.Print_Titles" localSheetId="3">'SO 701_02 - ZTI'!$118:$118</definedName>
    <definedName name="_xlnm.Print_Titles" localSheetId="4">'SO 701_03 - Vytápění'!$117:$117</definedName>
    <definedName name="_xlnm.Print_Titles" localSheetId="5">'SO 999 - Vícerozpočtové n...'!$118:$118</definedName>
    <definedName name="_xlnm.Print_Area" localSheetId="0">'Rekapitulace stavby'!$D$4:$AO$76,'Rekapitulace stavby'!$C$82:$AQ$100</definedName>
    <definedName name="_xlnm.Print_Area" localSheetId="1">'SO 701 - Stavební část'!$C$4:$J$76,'SO 701 - Stavební část'!$C$82:$J$109,'SO 701 - Stavební část'!$C$115:$K$371</definedName>
    <definedName name="_xlnm.Print_Area" localSheetId="2">'SO 701_01 - Elektromontáž...'!$C$4:$J$76,'SO 701_01 - Elektromontáž...'!$C$82:$J$103,'SO 701_01 - Elektromontáž...'!$C$109:$K$172</definedName>
    <definedName name="_xlnm.Print_Area" localSheetId="3">'SO 701_02 - ZTI'!$C$4:$J$76,'SO 701_02 - ZTI'!$C$82:$J$100,'SO 701_02 - ZTI'!$C$106:$K$139</definedName>
    <definedName name="_xlnm.Print_Area" localSheetId="4">'SO 701_03 - Vytápění'!$C$4:$J$76,'SO 701_03 - Vytápění'!$C$82:$J$99,'SO 701_03 - Vytápění'!$C$105:$K$130</definedName>
    <definedName name="_xlnm.Print_Area" localSheetId="5">'SO 999 - Vícerozpočtové n...'!$C$4:$J$76,'SO 999 - Vícerozpočtové n...'!$C$82:$J$100,'SO 999 - Vícerozpočtové n...'!$C$106:$K$128</definedName>
  </definedNames>
  <calcPr calcId="162913"/>
</workbook>
</file>

<file path=xl/calcChain.xml><?xml version="1.0" encoding="utf-8"?>
<calcChain xmlns="http://schemas.openxmlformats.org/spreadsheetml/2006/main">
  <c r="J37" i="6" l="1"/>
  <c r="J36" i="6"/>
  <c r="AY99" i="1"/>
  <c r="J35" i="6"/>
  <c r="AX99" i="1" s="1"/>
  <c r="BI128" i="6"/>
  <c r="BH128" i="6"/>
  <c r="BG128" i="6"/>
  <c r="BF128" i="6"/>
  <c r="T128" i="6"/>
  <c r="T127" i="6"/>
  <c r="R128" i="6"/>
  <c r="R127" i="6" s="1"/>
  <c r="P128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J116" i="6"/>
  <c r="J115" i="6"/>
  <c r="F115" i="6"/>
  <c r="F113" i="6"/>
  <c r="E111" i="6"/>
  <c r="J92" i="6"/>
  <c r="J91" i="6"/>
  <c r="F91" i="6"/>
  <c r="F89" i="6"/>
  <c r="E87" i="6"/>
  <c r="J18" i="6"/>
  <c r="E18" i="6"/>
  <c r="F92" i="6"/>
  <c r="J17" i="6"/>
  <c r="J12" i="6"/>
  <c r="J113" i="6"/>
  <c r="E7" i="6"/>
  <c r="E109" i="6"/>
  <c r="J37" i="5"/>
  <c r="J36" i="5"/>
  <c r="AY98" i="1"/>
  <c r="J35" i="5"/>
  <c r="AX98" i="1" s="1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J115" i="5"/>
  <c r="J114" i="5"/>
  <c r="F114" i="5"/>
  <c r="F112" i="5"/>
  <c r="E110" i="5"/>
  <c r="J92" i="5"/>
  <c r="J91" i="5"/>
  <c r="F91" i="5"/>
  <c r="F89" i="5"/>
  <c r="E87" i="5"/>
  <c r="J18" i="5"/>
  <c r="E18" i="5"/>
  <c r="F92" i="5"/>
  <c r="J17" i="5"/>
  <c r="J12" i="5"/>
  <c r="J89" i="5"/>
  <c r="E7" i="5"/>
  <c r="E85" i="5" s="1"/>
  <c r="J37" i="4"/>
  <c r="J36" i="4"/>
  <c r="AY97" i="1"/>
  <c r="J35" i="4"/>
  <c r="AX97" i="1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J116" i="4"/>
  <c r="J115" i="4"/>
  <c r="F115" i="4"/>
  <c r="F113" i="4"/>
  <c r="E111" i="4"/>
  <c r="J92" i="4"/>
  <c r="J91" i="4"/>
  <c r="F91" i="4"/>
  <c r="F89" i="4"/>
  <c r="E87" i="4"/>
  <c r="J18" i="4"/>
  <c r="E18" i="4"/>
  <c r="F116" i="4"/>
  <c r="J17" i="4"/>
  <c r="J12" i="4"/>
  <c r="J113" i="4" s="1"/>
  <c r="E7" i="4"/>
  <c r="E85" i="4"/>
  <c r="J37" i="3"/>
  <c r="J36" i="3"/>
  <c r="AY96" i="1"/>
  <c r="J35" i="3"/>
  <c r="AX96" i="1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J119" i="3"/>
  <c r="J118" i="3"/>
  <c r="F118" i="3"/>
  <c r="F116" i="3"/>
  <c r="E114" i="3"/>
  <c r="J92" i="3"/>
  <c r="J91" i="3"/>
  <c r="F91" i="3"/>
  <c r="F89" i="3"/>
  <c r="E87" i="3"/>
  <c r="J18" i="3"/>
  <c r="E18" i="3"/>
  <c r="F92" i="3" s="1"/>
  <c r="J17" i="3"/>
  <c r="J12" i="3"/>
  <c r="J116" i="3" s="1"/>
  <c r="E7" i="3"/>
  <c r="E112" i="3"/>
  <c r="J37" i="2"/>
  <c r="J36" i="2"/>
  <c r="AY95" i="1" s="1"/>
  <c r="J35" i="2"/>
  <c r="AX95" i="1"/>
  <c r="BI366" i="2"/>
  <c r="BH366" i="2"/>
  <c r="BG366" i="2"/>
  <c r="BF366" i="2"/>
  <c r="T366" i="2"/>
  <c r="R366" i="2"/>
  <c r="P366" i="2"/>
  <c r="BI362" i="2"/>
  <c r="BH362" i="2"/>
  <c r="BG362" i="2"/>
  <c r="BF362" i="2"/>
  <c r="T362" i="2"/>
  <c r="R362" i="2"/>
  <c r="P362" i="2"/>
  <c r="BI361" i="2"/>
  <c r="BH361" i="2"/>
  <c r="BG361" i="2"/>
  <c r="BF361" i="2"/>
  <c r="T361" i="2"/>
  <c r="R361" i="2"/>
  <c r="P361" i="2"/>
  <c r="BI357" i="2"/>
  <c r="BH357" i="2"/>
  <c r="BG357" i="2"/>
  <c r="BF357" i="2"/>
  <c r="T357" i="2"/>
  <c r="R357" i="2"/>
  <c r="P357" i="2"/>
  <c r="BI354" i="2"/>
  <c r="BH354" i="2"/>
  <c r="BG354" i="2"/>
  <c r="BF354" i="2"/>
  <c r="T354" i="2"/>
  <c r="T353" i="2" s="1"/>
  <c r="R354" i="2"/>
  <c r="R353" i="2"/>
  <c r="P354" i="2"/>
  <c r="P353" i="2" s="1"/>
  <c r="BI352" i="2"/>
  <c r="BH352" i="2"/>
  <c r="BG352" i="2"/>
  <c r="BF352" i="2"/>
  <c r="T352" i="2"/>
  <c r="R352" i="2"/>
  <c r="P352" i="2"/>
  <c r="BI350" i="2"/>
  <c r="BH350" i="2"/>
  <c r="BG350" i="2"/>
  <c r="BF350" i="2"/>
  <c r="T350" i="2"/>
  <c r="R350" i="2"/>
  <c r="P350" i="2"/>
  <c r="BI348" i="2"/>
  <c r="BH348" i="2"/>
  <c r="BG348" i="2"/>
  <c r="BF348" i="2"/>
  <c r="T348" i="2"/>
  <c r="R348" i="2"/>
  <c r="P348" i="2"/>
  <c r="BI346" i="2"/>
  <c r="BH346" i="2"/>
  <c r="BG346" i="2"/>
  <c r="BF346" i="2"/>
  <c r="T346" i="2"/>
  <c r="R346" i="2"/>
  <c r="P346" i="2"/>
  <c r="BI342" i="2"/>
  <c r="BH342" i="2"/>
  <c r="BG342" i="2"/>
  <c r="BF342" i="2"/>
  <c r="T342" i="2"/>
  <c r="R342" i="2"/>
  <c r="P342" i="2"/>
  <c r="BI340" i="2"/>
  <c r="BH340" i="2"/>
  <c r="BG340" i="2"/>
  <c r="BF340" i="2"/>
  <c r="T340" i="2"/>
  <c r="R340" i="2"/>
  <c r="P340" i="2"/>
  <c r="BI338" i="2"/>
  <c r="BH338" i="2"/>
  <c r="BG338" i="2"/>
  <c r="BF338" i="2"/>
  <c r="T338" i="2"/>
  <c r="R338" i="2"/>
  <c r="P338" i="2"/>
  <c r="BI334" i="2"/>
  <c r="BH334" i="2"/>
  <c r="BG334" i="2"/>
  <c r="BF334" i="2"/>
  <c r="T334" i="2"/>
  <c r="R334" i="2"/>
  <c r="P334" i="2"/>
  <c r="BI333" i="2"/>
  <c r="BH333" i="2"/>
  <c r="BG333" i="2"/>
  <c r="BF333" i="2"/>
  <c r="T333" i="2"/>
  <c r="R333" i="2"/>
  <c r="P333" i="2"/>
  <c r="BI329" i="2"/>
  <c r="BH329" i="2"/>
  <c r="BG329" i="2"/>
  <c r="BF329" i="2"/>
  <c r="T329" i="2"/>
  <c r="R329" i="2"/>
  <c r="P329" i="2"/>
  <c r="BI328" i="2"/>
  <c r="BH328" i="2"/>
  <c r="BG328" i="2"/>
  <c r="BF328" i="2"/>
  <c r="T328" i="2"/>
  <c r="R328" i="2"/>
  <c r="P328" i="2"/>
  <c r="BI327" i="2"/>
  <c r="BH327" i="2"/>
  <c r="BG327" i="2"/>
  <c r="BF327" i="2"/>
  <c r="T327" i="2"/>
  <c r="R327" i="2"/>
  <c r="P327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16" i="2"/>
  <c r="BH316" i="2"/>
  <c r="BG316" i="2"/>
  <c r="BF316" i="2"/>
  <c r="T316" i="2"/>
  <c r="R316" i="2"/>
  <c r="P316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11" i="2"/>
  <c r="BH311" i="2"/>
  <c r="BG311" i="2"/>
  <c r="BF311" i="2"/>
  <c r="T311" i="2"/>
  <c r="R311" i="2"/>
  <c r="P311" i="2"/>
  <c r="BI309" i="2"/>
  <c r="BH309" i="2"/>
  <c r="BG309" i="2"/>
  <c r="BF309" i="2"/>
  <c r="T309" i="2"/>
  <c r="R309" i="2"/>
  <c r="P309" i="2"/>
  <c r="BI305" i="2"/>
  <c r="BH305" i="2"/>
  <c r="BG305" i="2"/>
  <c r="BF305" i="2"/>
  <c r="T305" i="2"/>
  <c r="R305" i="2"/>
  <c r="P305" i="2"/>
  <c r="BI303" i="2"/>
  <c r="BH303" i="2"/>
  <c r="BG303" i="2"/>
  <c r="BF303" i="2"/>
  <c r="T303" i="2"/>
  <c r="R303" i="2"/>
  <c r="P303" i="2"/>
  <c r="BI301" i="2"/>
  <c r="BH301" i="2"/>
  <c r="BG301" i="2"/>
  <c r="BF301" i="2"/>
  <c r="T301" i="2"/>
  <c r="R301" i="2"/>
  <c r="P301" i="2"/>
  <c r="BI299" i="2"/>
  <c r="BH299" i="2"/>
  <c r="BG299" i="2"/>
  <c r="BF299" i="2"/>
  <c r="T299" i="2"/>
  <c r="R299" i="2"/>
  <c r="P299" i="2"/>
  <c r="BI297" i="2"/>
  <c r="BH297" i="2"/>
  <c r="BG297" i="2"/>
  <c r="BF297" i="2"/>
  <c r="T297" i="2"/>
  <c r="R297" i="2"/>
  <c r="P297" i="2"/>
  <c r="BI295" i="2"/>
  <c r="BH295" i="2"/>
  <c r="BG295" i="2"/>
  <c r="BF295" i="2"/>
  <c r="T295" i="2"/>
  <c r="R295" i="2"/>
  <c r="P295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3" i="2"/>
  <c r="BH283" i="2"/>
  <c r="BG283" i="2"/>
  <c r="BF283" i="2"/>
  <c r="T283" i="2"/>
  <c r="R283" i="2"/>
  <c r="P283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R280" i="2"/>
  <c r="P280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2" i="2"/>
  <c r="BH232" i="2"/>
  <c r="BG232" i="2"/>
  <c r="BF232" i="2"/>
  <c r="T232" i="2"/>
  <c r="R232" i="2"/>
  <c r="P232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5" i="2"/>
  <c r="BH195" i="2"/>
  <c r="BG195" i="2"/>
  <c r="BF195" i="2"/>
  <c r="T195" i="2"/>
  <c r="R195" i="2"/>
  <c r="P195" i="2"/>
  <c r="BI190" i="2"/>
  <c r="BH190" i="2"/>
  <c r="BG190" i="2"/>
  <c r="BF190" i="2"/>
  <c r="T190" i="2"/>
  <c r="R190" i="2"/>
  <c r="P190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1" i="2"/>
  <c r="BH141" i="2"/>
  <c r="BG141" i="2"/>
  <c r="BF141" i="2"/>
  <c r="T141" i="2"/>
  <c r="R141" i="2"/>
  <c r="P141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J125" i="2"/>
  <c r="J124" i="2"/>
  <c r="F124" i="2"/>
  <c r="F122" i="2"/>
  <c r="E120" i="2"/>
  <c r="J92" i="2"/>
  <c r="J91" i="2"/>
  <c r="F91" i="2"/>
  <c r="F89" i="2"/>
  <c r="E87" i="2"/>
  <c r="J18" i="2"/>
  <c r="E18" i="2"/>
  <c r="F125" i="2"/>
  <c r="J17" i="2"/>
  <c r="J12" i="2"/>
  <c r="J122" i="2" s="1"/>
  <c r="E7" i="2"/>
  <c r="E85" i="2"/>
  <c r="L90" i="1"/>
  <c r="AM90" i="1"/>
  <c r="AM89" i="1"/>
  <c r="L89" i="1"/>
  <c r="AM87" i="1"/>
  <c r="L87" i="1"/>
  <c r="L85" i="1"/>
  <c r="L84" i="1"/>
  <c r="BK348" i="2"/>
  <c r="J244" i="2"/>
  <c r="J226" i="2"/>
  <c r="BK214" i="2"/>
  <c r="BK203" i="2"/>
  <c r="J195" i="2"/>
  <c r="J182" i="2"/>
  <c r="BK175" i="2"/>
  <c r="J151" i="2"/>
  <c r="J366" i="2"/>
  <c r="BK361" i="2"/>
  <c r="BK357" i="2"/>
  <c r="BK354" i="2"/>
  <c r="J348" i="2"/>
  <c r="J346" i="2"/>
  <c r="BK342" i="2"/>
  <c r="J303" i="2"/>
  <c r="BK242" i="2"/>
  <c r="BK218" i="2"/>
  <c r="J209" i="2"/>
  <c r="BK199" i="2"/>
  <c r="J186" i="2"/>
  <c r="J176" i="2"/>
  <c r="BK167" i="2"/>
  <c r="J131" i="2"/>
  <c r="J362" i="2"/>
  <c r="J357" i="2"/>
  <c r="BK352" i="2"/>
  <c r="BK346" i="2"/>
  <c r="J305" i="2"/>
  <c r="J232" i="2"/>
  <c r="BK216" i="2"/>
  <c r="J212" i="2"/>
  <c r="J202" i="2"/>
  <c r="J190" i="2"/>
  <c r="BK177" i="2"/>
  <c r="BK170" i="2"/>
  <c r="J133" i="2"/>
  <c r="BK362" i="2"/>
  <c r="J361" i="2"/>
  <c r="J354" i="2"/>
  <c r="J342" i="2"/>
  <c r="BK340" i="2"/>
  <c r="J340" i="2"/>
  <c r="BK338" i="2"/>
  <c r="J338" i="2"/>
  <c r="BK334" i="2"/>
  <c r="J334" i="2"/>
  <c r="BK333" i="2"/>
  <c r="J333" i="2"/>
  <c r="BK329" i="2"/>
  <c r="J329" i="2"/>
  <c r="BK328" i="2"/>
  <c r="J328" i="2"/>
  <c r="BK327" i="2"/>
  <c r="J327" i="2"/>
  <c r="BK322" i="2"/>
  <c r="J322" i="2"/>
  <c r="BK321" i="2"/>
  <c r="J321" i="2"/>
  <c r="BK316" i="2"/>
  <c r="J316" i="2"/>
  <c r="BK314" i="2"/>
  <c r="J313" i="2"/>
  <c r="J311" i="2"/>
  <c r="BK309" i="2"/>
  <c r="J309" i="2"/>
  <c r="BK305" i="2"/>
  <c r="BK303" i="2"/>
  <c r="BK301" i="2"/>
  <c r="J301" i="2"/>
  <c r="BK299" i="2"/>
  <c r="J299" i="2"/>
  <c r="BK297" i="2"/>
  <c r="J297" i="2"/>
  <c r="BK295" i="2"/>
  <c r="J295" i="2"/>
  <c r="BK294" i="2"/>
  <c r="J294" i="2"/>
  <c r="BK293" i="2"/>
  <c r="J293" i="2"/>
  <c r="BK292" i="2"/>
  <c r="J292" i="2"/>
  <c r="BK290" i="2"/>
  <c r="J290" i="2"/>
  <c r="BK288" i="2"/>
  <c r="J288" i="2"/>
  <c r="BK287" i="2"/>
  <c r="J287" i="2"/>
  <c r="BK283" i="2"/>
  <c r="J282" i="2"/>
  <c r="BK280" i="2"/>
  <c r="J280" i="2"/>
  <c r="BK276" i="2"/>
  <c r="J276" i="2"/>
  <c r="BK274" i="2"/>
  <c r="J274" i="2"/>
  <c r="BK272" i="2"/>
  <c r="J272" i="2"/>
  <c r="BK268" i="2"/>
  <c r="J268" i="2"/>
  <c r="BK266" i="2"/>
  <c r="J266" i="2"/>
  <c r="BK264" i="2"/>
  <c r="J262" i="2"/>
  <c r="BK261" i="2"/>
  <c r="BK260" i="2"/>
  <c r="BK256" i="2"/>
  <c r="BK254" i="2"/>
  <c r="J254" i="2"/>
  <c r="J252" i="2"/>
  <c r="J250" i="2"/>
  <c r="BK249" i="2"/>
  <c r="BK247" i="2"/>
  <c r="BK245" i="2"/>
  <c r="BK236" i="2"/>
  <c r="BK232" i="2"/>
  <c r="J228" i="2"/>
  <c r="BK222" i="2"/>
  <c r="BK209" i="2"/>
  <c r="J208" i="2"/>
  <c r="J207" i="2"/>
  <c r="BK204" i="2"/>
  <c r="J203" i="2"/>
  <c r="BK202" i="2"/>
  <c r="J200" i="2"/>
  <c r="J199" i="2"/>
  <c r="BK190" i="2"/>
  <c r="BK178" i="2"/>
  <c r="J177" i="2"/>
  <c r="BK159" i="2"/>
  <c r="J155" i="2"/>
  <c r="BK137" i="2"/>
  <c r="BK133" i="2"/>
  <c r="AS94" i="1"/>
  <c r="BK366" i="2"/>
  <c r="J352" i="2"/>
  <c r="J283" i="2"/>
  <c r="BK282" i="2"/>
  <c r="J264" i="2"/>
  <c r="BK262" i="2"/>
  <c r="J261" i="2"/>
  <c r="J260" i="2"/>
  <c r="J256" i="2"/>
  <c r="BK252" i="2"/>
  <c r="BK250" i="2"/>
  <c r="J249" i="2"/>
  <c r="BK248" i="2"/>
  <c r="J247" i="2"/>
  <c r="J245" i="2"/>
  <c r="BK244" i="2"/>
  <c r="J243" i="2"/>
  <c r="J242" i="2"/>
  <c r="J238" i="2"/>
  <c r="J236" i="2"/>
  <c r="BK228" i="2"/>
  <c r="BK226" i="2"/>
  <c r="J222" i="2"/>
  <c r="BK220" i="2"/>
  <c r="J216" i="2"/>
  <c r="BK206" i="2"/>
  <c r="BK200" i="2"/>
  <c r="BK184" i="2"/>
  <c r="BK182" i="2"/>
  <c r="J178" i="2"/>
  <c r="J170" i="2"/>
  <c r="J167" i="2"/>
  <c r="BK163" i="2"/>
  <c r="J159" i="2"/>
  <c r="BK155" i="2"/>
  <c r="J147" i="2"/>
  <c r="J145" i="2"/>
  <c r="BK141" i="2"/>
  <c r="J137" i="2"/>
  <c r="BK350" i="2"/>
  <c r="J350" i="2"/>
  <c r="J314" i="2"/>
  <c r="BK313" i="2"/>
  <c r="BK311" i="2"/>
  <c r="J248" i="2"/>
  <c r="BK243" i="2"/>
  <c r="BK238" i="2"/>
  <c r="J220" i="2"/>
  <c r="J218" i="2"/>
  <c r="J214" i="2"/>
  <c r="BK212" i="2"/>
  <c r="BK208" i="2"/>
  <c r="BK207" i="2"/>
  <c r="J206" i="2"/>
  <c r="J204" i="2"/>
  <c r="BK195" i="2"/>
  <c r="BK186" i="2"/>
  <c r="J184" i="2"/>
  <c r="BK176" i="2"/>
  <c r="J175" i="2"/>
  <c r="J163" i="2"/>
  <c r="BK151" i="2"/>
  <c r="BK147" i="2"/>
  <c r="BK145" i="2"/>
  <c r="J141" i="2"/>
  <c r="BK131" i="2"/>
  <c r="BK172" i="3"/>
  <c r="BK167" i="3"/>
  <c r="J166" i="3"/>
  <c r="BK165" i="3"/>
  <c r="J162" i="3"/>
  <c r="BK161" i="3"/>
  <c r="BK160" i="3"/>
  <c r="J159" i="3"/>
  <c r="BK155" i="3"/>
  <c r="J153" i="3"/>
  <c r="BK152" i="3"/>
  <c r="J151" i="3"/>
  <c r="J150" i="3"/>
  <c r="J146" i="3"/>
  <c r="J144" i="3"/>
  <c r="J143" i="3"/>
  <c r="BK138" i="3"/>
  <c r="BK137" i="3"/>
  <c r="J135" i="3"/>
  <c r="J134" i="3"/>
  <c r="BK133" i="3"/>
  <c r="J131" i="3"/>
  <c r="BK130" i="3"/>
  <c r="J129" i="3"/>
  <c r="BK128" i="3"/>
  <c r="J125" i="3"/>
  <c r="J124" i="3"/>
  <c r="J170" i="3"/>
  <c r="J167" i="3"/>
  <c r="J163" i="3"/>
  <c r="BK162" i="3"/>
  <c r="J161" i="3"/>
  <c r="BK159" i="3"/>
  <c r="BK158" i="3"/>
  <c r="BK156" i="3"/>
  <c r="J149" i="3"/>
  <c r="J147" i="3"/>
  <c r="BK145" i="3"/>
  <c r="BK144" i="3"/>
  <c r="BK142" i="3"/>
  <c r="BK141" i="3"/>
  <c r="BK139" i="3"/>
  <c r="BK136" i="3"/>
  <c r="BK135" i="3"/>
  <c r="BK134" i="3"/>
  <c r="J132" i="3"/>
  <c r="J130" i="3"/>
  <c r="BK129" i="3"/>
  <c r="BK127" i="3"/>
  <c r="J126" i="3"/>
  <c r="BK125" i="3"/>
  <c r="BK171" i="3"/>
  <c r="BK170" i="3"/>
  <c r="J165" i="3"/>
  <c r="J160" i="3"/>
  <c r="J158" i="3"/>
  <c r="BK157" i="3"/>
  <c r="BK154" i="3"/>
  <c r="BK153" i="3"/>
  <c r="BK149" i="3"/>
  <c r="BK146" i="3"/>
  <c r="BK143" i="3"/>
  <c r="J142" i="3"/>
  <c r="J139" i="3"/>
  <c r="J138" i="3"/>
  <c r="J136" i="3"/>
  <c r="J133" i="3"/>
  <c r="BK132" i="3"/>
  <c r="J127" i="3"/>
  <c r="J172" i="3"/>
  <c r="J171" i="3"/>
  <c r="BK166" i="3"/>
  <c r="BK163" i="3"/>
  <c r="J157" i="3"/>
  <c r="J156" i="3"/>
  <c r="J155" i="3"/>
  <c r="J154" i="3"/>
  <c r="J152" i="3"/>
  <c r="BK151" i="3"/>
  <c r="BK150" i="3"/>
  <c r="BK147" i="3"/>
  <c r="J145" i="3"/>
  <c r="J141" i="3"/>
  <c r="J137" i="3"/>
  <c r="BK131" i="3"/>
  <c r="J128" i="3"/>
  <c r="BK126" i="3"/>
  <c r="BK124" i="3"/>
  <c r="J138" i="4"/>
  <c r="J137" i="4"/>
  <c r="BK134" i="4"/>
  <c r="BK132" i="4"/>
  <c r="BK128" i="4"/>
  <c r="J125" i="4"/>
  <c r="BK123" i="4"/>
  <c r="BK121" i="4"/>
  <c r="BK137" i="4"/>
  <c r="J131" i="4"/>
  <c r="BK130" i="4"/>
  <c r="BK127" i="4"/>
  <c r="BK125" i="4"/>
  <c r="BK124" i="4"/>
  <c r="J123" i="4"/>
  <c r="BK122" i="4"/>
  <c r="J121" i="4"/>
  <c r="BK139" i="4"/>
  <c r="BK136" i="4"/>
  <c r="J133" i="4"/>
  <c r="J128" i="4"/>
  <c r="BK126" i="4"/>
  <c r="J122" i="4"/>
  <c r="J139" i="4"/>
  <c r="BK138" i="4"/>
  <c r="J136" i="4"/>
  <c r="J134" i="4"/>
  <c r="BK133" i="4"/>
  <c r="J132" i="4"/>
  <c r="BK131" i="4"/>
  <c r="J130" i="4"/>
  <c r="J127" i="4"/>
  <c r="J126" i="4"/>
  <c r="J124" i="4"/>
  <c r="J127" i="5"/>
  <c r="J126" i="5"/>
  <c r="J125" i="5"/>
  <c r="BK122" i="5"/>
  <c r="J121" i="5"/>
  <c r="J130" i="5"/>
  <c r="BK129" i="5"/>
  <c r="BK128" i="5"/>
  <c r="BK127" i="5"/>
  <c r="J124" i="5"/>
  <c r="J122" i="5"/>
  <c r="BK121" i="5"/>
  <c r="BK130" i="5"/>
  <c r="J128" i="5"/>
  <c r="BK124" i="5"/>
  <c r="J123" i="5"/>
  <c r="J129" i="5"/>
  <c r="BK126" i="5"/>
  <c r="BK125" i="5"/>
  <c r="BK123" i="5"/>
  <c r="BK125" i="6"/>
  <c r="BK124" i="6"/>
  <c r="BK128" i="6"/>
  <c r="BK126" i="6"/>
  <c r="J124" i="6"/>
  <c r="J128" i="6"/>
  <c r="J126" i="6"/>
  <c r="J125" i="6"/>
  <c r="J123" i="6"/>
  <c r="BK122" i="6"/>
  <c r="BK123" i="6"/>
  <c r="J122" i="6"/>
  <c r="R130" i="2" l="1"/>
  <c r="BK169" i="2"/>
  <c r="J169" i="2"/>
  <c r="J99" i="2"/>
  <c r="BK201" i="2"/>
  <c r="J201" i="2"/>
  <c r="J100" i="2"/>
  <c r="P211" i="2"/>
  <c r="BK246" i="2"/>
  <c r="J246" i="2"/>
  <c r="J103" i="2"/>
  <c r="BK255" i="2"/>
  <c r="J255" i="2" s="1"/>
  <c r="J104" i="2" s="1"/>
  <c r="R289" i="2"/>
  <c r="P315" i="2"/>
  <c r="P356" i="2"/>
  <c r="R123" i="3"/>
  <c r="BK140" i="3"/>
  <c r="J140" i="3"/>
  <c r="J98" i="3" s="1"/>
  <c r="P148" i="3"/>
  <c r="BK164" i="3"/>
  <c r="J164" i="3"/>
  <c r="J100" i="3" s="1"/>
  <c r="R169" i="3"/>
  <c r="R168" i="3"/>
  <c r="R120" i="4"/>
  <c r="BK129" i="4"/>
  <c r="J129" i="4"/>
  <c r="J98" i="4"/>
  <c r="R135" i="4"/>
  <c r="BK120" i="5"/>
  <c r="J120" i="5"/>
  <c r="J98" i="5"/>
  <c r="T130" i="2"/>
  <c r="T169" i="2"/>
  <c r="R201" i="2"/>
  <c r="BK211" i="2"/>
  <c r="J211" i="2"/>
  <c r="J102" i="2" s="1"/>
  <c r="P246" i="2"/>
  <c r="P255" i="2"/>
  <c r="T289" i="2"/>
  <c r="R315" i="2"/>
  <c r="R356" i="2"/>
  <c r="P123" i="3"/>
  <c r="R140" i="3"/>
  <c r="BK148" i="3"/>
  <c r="J148" i="3"/>
  <c r="J99" i="3"/>
  <c r="T164" i="3"/>
  <c r="P169" i="3"/>
  <c r="P168" i="3"/>
  <c r="BK120" i="4"/>
  <c r="J120" i="4" s="1"/>
  <c r="J97" i="4" s="1"/>
  <c r="P129" i="4"/>
  <c r="T135" i="4"/>
  <c r="T120" i="5"/>
  <c r="T119" i="5"/>
  <c r="T118" i="5"/>
  <c r="BK130" i="2"/>
  <c r="J130" i="2"/>
  <c r="J98" i="2"/>
  <c r="R169" i="2"/>
  <c r="T201" i="2"/>
  <c r="T211" i="2"/>
  <c r="T246" i="2"/>
  <c r="T255" i="2"/>
  <c r="P289" i="2"/>
  <c r="T315" i="2"/>
  <c r="T356" i="2"/>
  <c r="BK123" i="3"/>
  <c r="J123" i="3" s="1"/>
  <c r="J97" i="3" s="1"/>
  <c r="T140" i="3"/>
  <c r="T148" i="3"/>
  <c r="R164" i="3"/>
  <c r="T169" i="3"/>
  <c r="T168" i="3" s="1"/>
  <c r="T120" i="4"/>
  <c r="T129" i="4"/>
  <c r="T119" i="4" s="1"/>
  <c r="P135" i="4"/>
  <c r="P120" i="5"/>
  <c r="P119" i="5"/>
  <c r="P118" i="5"/>
  <c r="AU98" i="1" s="1"/>
  <c r="BK121" i="6"/>
  <c r="J121" i="6"/>
  <c r="J98" i="6"/>
  <c r="T121" i="6"/>
  <c r="T120" i="6"/>
  <c r="T119" i="6"/>
  <c r="P130" i="2"/>
  <c r="P129" i="2" s="1"/>
  <c r="P169" i="2"/>
  <c r="P201" i="2"/>
  <c r="R211" i="2"/>
  <c r="R246" i="2"/>
  <c r="R255" i="2"/>
  <c r="BK289" i="2"/>
  <c r="J289" i="2"/>
  <c r="J105" i="2" s="1"/>
  <c r="BK315" i="2"/>
  <c r="J315" i="2"/>
  <c r="J106" i="2"/>
  <c r="BK356" i="2"/>
  <c r="J356" i="2"/>
  <c r="J108" i="2"/>
  <c r="T123" i="3"/>
  <c r="P140" i="3"/>
  <c r="R148" i="3"/>
  <c r="P164" i="3"/>
  <c r="BK169" i="3"/>
  <c r="J169" i="3"/>
  <c r="J102" i="3"/>
  <c r="P120" i="4"/>
  <c r="P119" i="4" s="1"/>
  <c r="AU97" i="1" s="1"/>
  <c r="R129" i="4"/>
  <c r="BK135" i="4"/>
  <c r="J135" i="4" s="1"/>
  <c r="J99" i="4" s="1"/>
  <c r="R120" i="5"/>
  <c r="R119" i="5"/>
  <c r="R118" i="5" s="1"/>
  <c r="P121" i="6"/>
  <c r="P120" i="6"/>
  <c r="P119" i="6"/>
  <c r="AU99" i="1" s="1"/>
  <c r="R121" i="6"/>
  <c r="R120" i="6"/>
  <c r="R119" i="6"/>
  <c r="BK353" i="2"/>
  <c r="J353" i="2"/>
  <c r="J107" i="2"/>
  <c r="BK127" i="6"/>
  <c r="J127" i="6" s="1"/>
  <c r="J99" i="6" s="1"/>
  <c r="J89" i="6"/>
  <c r="F116" i="6"/>
  <c r="BE124" i="6"/>
  <c r="BE125" i="6"/>
  <c r="BE126" i="6"/>
  <c r="E85" i="6"/>
  <c r="BE122" i="6"/>
  <c r="BE123" i="6"/>
  <c r="BE128" i="6"/>
  <c r="BE121" i="5"/>
  <c r="BE122" i="5"/>
  <c r="BE123" i="5"/>
  <c r="BE127" i="5"/>
  <c r="E108" i="5"/>
  <c r="J112" i="5"/>
  <c r="BE124" i="5"/>
  <c r="BE126" i="5"/>
  <c r="BE129" i="5"/>
  <c r="F115" i="5"/>
  <c r="BE128" i="5"/>
  <c r="BE125" i="5"/>
  <c r="BE130" i="5"/>
  <c r="E109" i="4"/>
  <c r="BE121" i="4"/>
  <c r="BE122" i="4"/>
  <c r="BE126" i="4"/>
  <c r="BE127" i="4"/>
  <c r="BE136" i="4"/>
  <c r="BE137" i="4"/>
  <c r="BE139" i="4"/>
  <c r="F92" i="4"/>
  <c r="BE123" i="4"/>
  <c r="BE124" i="4"/>
  <c r="BE131" i="4"/>
  <c r="BE132" i="4"/>
  <c r="J89" i="4"/>
  <c r="BE128" i="4"/>
  <c r="BE133" i="4"/>
  <c r="BE134" i="4"/>
  <c r="BE138" i="4"/>
  <c r="BE125" i="4"/>
  <c r="BE130" i="4"/>
  <c r="BK129" i="2"/>
  <c r="F119" i="3"/>
  <c r="BE132" i="3"/>
  <c r="BE135" i="3"/>
  <c r="BE136" i="3"/>
  <c r="BE138" i="3"/>
  <c r="BE142" i="3"/>
  <c r="BE143" i="3"/>
  <c r="BE145" i="3"/>
  <c r="BE147" i="3"/>
  <c r="BE158" i="3"/>
  <c r="BE167" i="3"/>
  <c r="BE170" i="3"/>
  <c r="E85" i="3"/>
  <c r="J89" i="3"/>
  <c r="BE124" i="3"/>
  <c r="BE128" i="3"/>
  <c r="BE129" i="3"/>
  <c r="BE133" i="3"/>
  <c r="BE134" i="3"/>
  <c r="BE144" i="3"/>
  <c r="BE151" i="3"/>
  <c r="BE152" i="3"/>
  <c r="BE155" i="3"/>
  <c r="BE159" i="3"/>
  <c r="BE160" i="3"/>
  <c r="BE161" i="3"/>
  <c r="BE162" i="3"/>
  <c r="BE163" i="3"/>
  <c r="BE165" i="3"/>
  <c r="BE166" i="3"/>
  <c r="BE127" i="3"/>
  <c r="BE137" i="3"/>
  <c r="BE153" i="3"/>
  <c r="BE154" i="3"/>
  <c r="BE171" i="3"/>
  <c r="BE125" i="3"/>
  <c r="BE126" i="3"/>
  <c r="BE130" i="3"/>
  <c r="BE131" i="3"/>
  <c r="BE139" i="3"/>
  <c r="BE141" i="3"/>
  <c r="BE146" i="3"/>
  <c r="BE149" i="3"/>
  <c r="BE150" i="3"/>
  <c r="BE156" i="3"/>
  <c r="BE157" i="3"/>
  <c r="BE172" i="3"/>
  <c r="F92" i="2"/>
  <c r="BE133" i="2"/>
  <c r="BE155" i="2"/>
  <c r="BE163" i="2"/>
  <c r="BE167" i="2"/>
  <c r="BE199" i="2"/>
  <c r="BE200" i="2"/>
  <c r="BE202" i="2"/>
  <c r="BE209" i="2"/>
  <c r="BE214" i="2"/>
  <c r="BE222" i="2"/>
  <c r="BE228" i="2"/>
  <c r="BE232" i="2"/>
  <c r="BE366" i="2"/>
  <c r="J89" i="2"/>
  <c r="E118" i="2"/>
  <c r="BE131" i="2"/>
  <c r="BE175" i="2"/>
  <c r="BE176" i="2"/>
  <c r="BE177" i="2"/>
  <c r="BE186" i="2"/>
  <c r="BE190" i="2"/>
  <c r="BE195" i="2"/>
  <c r="BE203" i="2"/>
  <c r="BE208" i="2"/>
  <c r="BE245" i="2"/>
  <c r="BE247" i="2"/>
  <c r="BE249" i="2"/>
  <c r="BE250" i="2"/>
  <c r="BE254" i="2"/>
  <c r="BE282" i="2"/>
  <c r="BE350" i="2"/>
  <c r="BE141" i="2"/>
  <c r="BE147" i="2"/>
  <c r="BE170" i="2"/>
  <c r="BE182" i="2"/>
  <c r="BE184" i="2"/>
  <c r="BE212" i="2"/>
  <c r="BE216" i="2"/>
  <c r="BE218" i="2"/>
  <c r="BE238" i="2"/>
  <c r="BE242" i="2"/>
  <c r="BE244" i="2"/>
  <c r="BE248" i="2"/>
  <c r="BE252" i="2"/>
  <c r="BE256" i="2"/>
  <c r="BE260" i="2"/>
  <c r="BE261" i="2"/>
  <c r="BE262" i="2"/>
  <c r="BE264" i="2"/>
  <c r="BE266" i="2"/>
  <c r="BE268" i="2"/>
  <c r="BE272" i="2"/>
  <c r="BE274" i="2"/>
  <c r="BE276" i="2"/>
  <c r="BE280" i="2"/>
  <c r="BE283" i="2"/>
  <c r="BE287" i="2"/>
  <c r="BE288" i="2"/>
  <c r="BE290" i="2"/>
  <c r="BE292" i="2"/>
  <c r="BE293" i="2"/>
  <c r="BE294" i="2"/>
  <c r="BE295" i="2"/>
  <c r="BE297" i="2"/>
  <c r="BE299" i="2"/>
  <c r="BE301" i="2"/>
  <c r="BE305" i="2"/>
  <c r="BE309" i="2"/>
  <c r="BE311" i="2"/>
  <c r="BE313" i="2"/>
  <c r="BE314" i="2"/>
  <c r="BE316" i="2"/>
  <c r="BE321" i="2"/>
  <c r="BE322" i="2"/>
  <c r="BE327" i="2"/>
  <c r="BE328" i="2"/>
  <c r="BE329" i="2"/>
  <c r="BE333" i="2"/>
  <c r="BE334" i="2"/>
  <c r="BE338" i="2"/>
  <c r="BE340" i="2"/>
  <c r="BE342" i="2"/>
  <c r="BE346" i="2"/>
  <c r="BE352" i="2"/>
  <c r="BE354" i="2"/>
  <c r="BE357" i="2"/>
  <c r="BE361" i="2"/>
  <c r="BE362" i="2"/>
  <c r="BE137" i="2"/>
  <c r="BE145" i="2"/>
  <c r="BE151" i="2"/>
  <c r="BE159" i="2"/>
  <c r="BE178" i="2"/>
  <c r="BE204" i="2"/>
  <c r="BE206" i="2"/>
  <c r="BE207" i="2"/>
  <c r="BE220" i="2"/>
  <c r="BE226" i="2"/>
  <c r="BE236" i="2"/>
  <c r="BE243" i="2"/>
  <c r="BE303" i="2"/>
  <c r="BE348" i="2"/>
  <c r="F35" i="2"/>
  <c r="BB95" i="1" s="1"/>
  <c r="F34" i="3"/>
  <c r="BA96" i="1"/>
  <c r="J34" i="3"/>
  <c r="AW96" i="1" s="1"/>
  <c r="F37" i="4"/>
  <c r="BD97" i="1"/>
  <c r="F34" i="4"/>
  <c r="BA97" i="1" s="1"/>
  <c r="J34" i="5"/>
  <c r="AW98" i="1"/>
  <c r="F34" i="5"/>
  <c r="BA98" i="1" s="1"/>
  <c r="F35" i="6"/>
  <c r="BB99" i="1"/>
  <c r="F34" i="2"/>
  <c r="BA95" i="1" s="1"/>
  <c r="F36" i="2"/>
  <c r="BC95" i="1"/>
  <c r="F34" i="6"/>
  <c r="BA99" i="1" s="1"/>
  <c r="F36" i="6"/>
  <c r="BC99" i="1"/>
  <c r="F37" i="2"/>
  <c r="BD95" i="1" s="1"/>
  <c r="F36" i="3"/>
  <c r="BC96" i="1"/>
  <c r="J34" i="4"/>
  <c r="AW97" i="1" s="1"/>
  <c r="F35" i="4"/>
  <c r="BB97" i="1"/>
  <c r="F37" i="5"/>
  <c r="BD98" i="1" s="1"/>
  <c r="F36" i="5"/>
  <c r="BC98" i="1"/>
  <c r="F37" i="6"/>
  <c r="BD99" i="1" s="1"/>
  <c r="J34" i="2"/>
  <c r="AW95" i="1"/>
  <c r="F37" i="3"/>
  <c r="BD96" i="1" s="1"/>
  <c r="F35" i="3"/>
  <c r="BB96" i="1"/>
  <c r="F36" i="4"/>
  <c r="BC97" i="1" s="1"/>
  <c r="F35" i="5"/>
  <c r="BB98" i="1"/>
  <c r="J34" i="6"/>
  <c r="AW99" i="1" s="1"/>
  <c r="T122" i="3" l="1"/>
  <c r="R210" i="2"/>
  <c r="T210" i="2"/>
  <c r="R122" i="3"/>
  <c r="P210" i="2"/>
  <c r="P128" i="2"/>
  <c r="AU95" i="1"/>
  <c r="T129" i="2"/>
  <c r="T128" i="2" s="1"/>
  <c r="R119" i="4"/>
  <c r="BK119" i="4"/>
  <c r="J119" i="4"/>
  <c r="J96" i="4" s="1"/>
  <c r="P122" i="3"/>
  <c r="AU96" i="1"/>
  <c r="R129" i="2"/>
  <c r="R128" i="2" s="1"/>
  <c r="BK168" i="3"/>
  <c r="J168" i="3"/>
  <c r="J101" i="3"/>
  <c r="BK119" i="5"/>
  <c r="J119" i="5"/>
  <c r="J97" i="5"/>
  <c r="BK120" i="6"/>
  <c r="J120" i="6" s="1"/>
  <c r="J97" i="6" s="1"/>
  <c r="BK210" i="2"/>
  <c r="J210" i="2"/>
  <c r="J101" i="2" s="1"/>
  <c r="J129" i="2"/>
  <c r="J97" i="2"/>
  <c r="F33" i="2"/>
  <c r="AZ95" i="1" s="1"/>
  <c r="BD94" i="1"/>
  <c r="W33" i="1"/>
  <c r="J33" i="2"/>
  <c r="AV95" i="1" s="1"/>
  <c r="AT95" i="1" s="1"/>
  <c r="BA94" i="1"/>
  <c r="W30" i="1"/>
  <c r="F33" i="3"/>
  <c r="AZ96" i="1"/>
  <c r="J33" i="4"/>
  <c r="AV97" i="1"/>
  <c r="AT97" i="1" s="1"/>
  <c r="F33" i="5"/>
  <c r="AZ98" i="1"/>
  <c r="BB94" i="1"/>
  <c r="AX94" i="1" s="1"/>
  <c r="BC94" i="1"/>
  <c r="W32" i="1"/>
  <c r="J33" i="3"/>
  <c r="AV96" i="1" s="1"/>
  <c r="AT96" i="1" s="1"/>
  <c r="F33" i="4"/>
  <c r="AZ97" i="1"/>
  <c r="J33" i="5"/>
  <c r="AV98" i="1"/>
  <c r="AT98" i="1"/>
  <c r="F33" i="6"/>
  <c r="AZ99" i="1" s="1"/>
  <c r="J33" i="6"/>
  <c r="AV99" i="1"/>
  <c r="AT99" i="1"/>
  <c r="BK122" i="3" l="1"/>
  <c r="J122" i="3" s="1"/>
  <c r="J96" i="3" s="1"/>
  <c r="BK128" i="2"/>
  <c r="J128" i="2" s="1"/>
  <c r="J96" i="2" s="1"/>
  <c r="BK118" i="5"/>
  <c r="J118" i="5"/>
  <c r="J96" i="5" s="1"/>
  <c r="BK119" i="6"/>
  <c r="J119" i="6"/>
  <c r="J96" i="6"/>
  <c r="AU94" i="1"/>
  <c r="AY94" i="1"/>
  <c r="AW94" i="1"/>
  <c r="AK30" i="1"/>
  <c r="J30" i="4"/>
  <c r="AG97" i="1"/>
  <c r="W31" i="1"/>
  <c r="AZ94" i="1"/>
  <c r="W29" i="1" s="1"/>
  <c r="J39" i="4" l="1"/>
  <c r="AN97" i="1"/>
  <c r="J30" i="6"/>
  <c r="AG99" i="1"/>
  <c r="J30" i="5"/>
  <c r="AG98" i="1"/>
  <c r="AV94" i="1"/>
  <c r="AK29" i="1"/>
  <c r="J30" i="2"/>
  <c r="AG95" i="1"/>
  <c r="AN95" i="1"/>
  <c r="J30" i="3"/>
  <c r="AG96" i="1" s="1"/>
  <c r="J39" i="2" l="1"/>
  <c r="J39" i="5"/>
  <c r="J39" i="6"/>
  <c r="J39" i="3"/>
  <c r="AN96" i="1"/>
  <c r="AN98" i="1"/>
  <c r="AN99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<sst xmlns="http://schemas.openxmlformats.org/spreadsheetml/2006/main" count="4738" uniqueCount="833">
  <si>
    <t>Export Komplet</t>
  </si>
  <si>
    <t/>
  </si>
  <si>
    <t>2.0</t>
  </si>
  <si>
    <t>ZAMOK</t>
  </si>
  <si>
    <t>False</t>
  </si>
  <si>
    <t>{9f47b1d3-ec16-4c00-9888-af4c162ab90a}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</si>
  <si>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</si>
  <si>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</si>
  <si>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</si>
  <si>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</si>
  <si>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</si>
  <si>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</si>
  <si>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</si>
  <si>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</si>
  <si>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ZN2024_021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</si>
  <si>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</si>
  <si>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</si>
  <si>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Sokolovská - stavební úprava</t>
  </si>
  <si>
    <t>KSO:</t>
  </si>
  <si>
    <t>CC-CZ:</t>
  </si>
  <si>
    <t>Místo:</t>
  </si>
  <si>
    <t xml:space="preserve"> </t>
  </si>
  <si>
    <t>Datum:</t>
  </si>
  <si>
    <t>Zadavatel:</t>
  </si>
  <si>
    <t>IČ:</t>
  </si>
  <si>
    <t>Statutární město Liberec</t>
  </si>
  <si>
    <t>DIČ:</t>
  </si>
  <si>
    <t>Uchazeč:</t>
  </si>
  <si>
    <t>Vyplň údaj</t>
  </si>
  <si>
    <t>Projektant:</t>
  </si>
  <si>
    <t>Atelier Janek spol. s r.o., Jan Svoboda</t>
  </si>
  <si>
    <t>True</t>
  </si>
  <si>
    <t>Zpracovatel:</t>
  </si>
  <si>
    <t>Bc. Zuzana Kosáková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</si>
  <si>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</si>
  <si>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</si>
  <si>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</si>
  <si>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</si>
  <si>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</si>
  <si>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</si>
  <si>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</si>
  <si>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</si>
  <si>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</si>
  <si>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</si>
  <si>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</si>
  <si>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</si>
  <si>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</si>
  <si>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</si>
  <si>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</si>
  <si>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</si>
  <si>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</si>
  <si>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</si>
  <si>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</si>
  <si>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</si>
  <si>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</si>
  <si>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</si>
  <si>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</si>
  <si>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</si>
  <si>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</si>
  <si>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</si>
  <si>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</si>
  <si>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</si>
  <si>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</si>
  <si>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</si>
  <si>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</si>
  <si>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</si>
  <si>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</si>
  <si>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</si>
  <si>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</si>
  <si>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</si>
  <si>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</si>
  <si>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</si>
  <si>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</si>
  <si>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</si>
  <si>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</si>
  <si>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</si>
  <si>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</si>
  <si>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</si>
  <si>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</si>
  <si>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</si>
  <si>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701</t>
  </si>
  <si>
    <t>Stavební část</t>
  </si>
  <si>
    <t>STA</t>
  </si>
  <si>
    <t>1</t>
  </si>
  <si>
    <t>{7405a157-11b4-429e-9c36-2789abb4b89b}</t>
  </si>
  <si>
    <t>2</t>
  </si>
  <si>
    <t>SO 701_01</t>
  </si>
  <si>
    <t>Elektromontážní práce</t>
  </si>
  <si>
    <t>{25f4b3fb-8afd-4c74-9599-7fc6a582e7de}</t>
  </si>
  <si>
    <t>SO 701_02</t>
  </si>
  <si>
    <t>ZTI</t>
  </si>
  <si>
    <t>{42ccf6f2-0d34-445c-82af-445ebf13d9c4}</t>
  </si>
  <si>
    <t>SO 701_03</t>
  </si>
  <si>
    <t>Vytápění</t>
  </si>
  <si>
    <t>{fb0fc8cf-1f7c-46e9-b07c-bbd177f4005b}</t>
  </si>
  <si>
    <t>SO 999</t>
  </si>
  <si>
    <t>Vícerozpočtové náklady</t>
  </si>
  <si>
    <t>{caa05d4a-e80e-48ee-b555-c0da203e73ae}</t>
  </si>
  <si>
    <t>KRYCÍ LIST SOUPISU PRACÍ</t>
  </si>
  <si>
    <t>Objekt:</t>
  </si>
  <si>
    <t>SO 701 -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</si>
  <si>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</si>
  <si>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</si>
  <si>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</si>
  <si>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</si>
  <si>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</si>
  <si>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</si>
  <si>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</si>
  <si>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</si>
  <si>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</si>
  <si>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>PSV - Práce a dodávky PSV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</si>
  <si>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</si>
  <si>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</si>
  <si>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</si>
  <si>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</si>
  <si>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</si>
  <si>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</si>
  <si>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</si>
  <si>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</si>
  <si>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</si>
  <si>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</si>
  <si>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</si>
  <si>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</si>
  <si>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</si>
  <si>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</si>
  <si>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</si>
  <si>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</si>
  <si>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</si>
  <si>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</si>
  <si>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</si>
  <si>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</si>
  <si>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</si>
  <si>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</si>
  <si>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</si>
  <si>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</si>
  <si>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</si>
  <si>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</si>
  <si>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611325121</t>
  </si>
  <si>
    <t>Vápenocementová štuková omítka rýh ve stropech š do 150 mm</t>
  </si>
  <si>
    <t>m2</t>
  </si>
  <si>
    <t>CS ÚRS 2024 01</t>
  </si>
  <si>
    <t>4</t>
  </si>
  <si>
    <t>-1476590997</t>
  </si>
  <si>
    <t>VV</t>
  </si>
  <si>
    <t>6,55*0,15</t>
  </si>
  <si>
    <t>611325423</t>
  </si>
  <si>
    <t>Oprava vnitřní vápenocementové štukové omítky stropů v rozsahu plochy přes 30 do 50 %</t>
  </si>
  <si>
    <t>2029695545</t>
  </si>
  <si>
    <t>19,9      "-1.11</t>
  </si>
  <si>
    <t>19,6      "-1.12</t>
  </si>
  <si>
    <t>Součet</t>
  </si>
  <si>
    <t>3</t>
  </si>
  <si>
    <t>611325453</t>
  </si>
  <si>
    <t>Příplatek k cenám opravy vápenocementové omítky stropů za dalších 10 mm v rozsahu přes 30 do 50 %</t>
  </si>
  <si>
    <t>2141902891</t>
  </si>
  <si>
    <t>612131151</t>
  </si>
  <si>
    <t>Sanační postřik vnitřních stěn nanášený celoplošně ručně</t>
  </si>
  <si>
    <t>-764494119</t>
  </si>
  <si>
    <t>3,0*1,25   "-1.11</t>
  </si>
  <si>
    <t>(3,65+0,25)*1,25   "-1.12</t>
  </si>
  <si>
    <t>5</t>
  </si>
  <si>
    <t>612325121</t>
  </si>
  <si>
    <t>Vápenocementová štuková omítka rýh ve stěnách š do 150 mm</t>
  </si>
  <si>
    <t>-2087420362</t>
  </si>
  <si>
    <t>3,15*2*0,15</t>
  </si>
  <si>
    <t>612325131</t>
  </si>
  <si>
    <t>Omítka sanační jádrová vnitřních stěn nanášená ručně</t>
  </si>
  <si>
    <t>-1139132556</t>
  </si>
  <si>
    <t>7</t>
  </si>
  <si>
    <t>612325191</t>
  </si>
  <si>
    <t>Příplatek k sanační jádrové omítce vnitřních stěn za každých dalších 5 mm tloušťky přes 15 mm ručně</t>
  </si>
  <si>
    <t>1535073601</t>
  </si>
  <si>
    <t>3,0*1,25*2   "-1.11</t>
  </si>
  <si>
    <t>(3,65+0,25)*1,25*2   "-1.12</t>
  </si>
  <si>
    <t>8</t>
  </si>
  <si>
    <t>612325423</t>
  </si>
  <si>
    <t>Oprava vnitřní vápenocementové štukové omítky stěn v rozsahu plochy přes 30 do 50 %</t>
  </si>
  <si>
    <t>233489320</t>
  </si>
  <si>
    <t>(6,05+6,85)*2*3,15   "-1.11</t>
  </si>
  <si>
    <t>-8,625</t>
  </si>
  <si>
    <t>9</t>
  </si>
  <si>
    <t>612325453</t>
  </si>
  <si>
    <t>Příplatek k cenám opravy vápenocementové omítky stěn za dalších 10 mm v rozsahu přes 30 do 50 %</t>
  </si>
  <si>
    <t>-44875945</t>
  </si>
  <si>
    <t>10</t>
  </si>
  <si>
    <t>612328131</t>
  </si>
  <si>
    <t>Sanační štuk vnitřních stěn tloušťky do 3 mm</t>
  </si>
  <si>
    <t>1924659950</t>
  </si>
  <si>
    <t>11</t>
  </si>
  <si>
    <t>631312141</t>
  </si>
  <si>
    <t>Doplnění rýh v dosavadních mazaninách betonem prostým</t>
  </si>
  <si>
    <t>m3</t>
  </si>
  <si>
    <t>215464721</t>
  </si>
  <si>
    <t>6,55*0,15*0,1   "mč. -1.12 / -1.11</t>
  </si>
  <si>
    <t>Ostatní konstrukce a práce, bourání</t>
  </si>
  <si>
    <t>949101111</t>
  </si>
  <si>
    <t>Lešení pomocné pro objekty pozemních staveb s lešeňovou podlahou v do 1,9 m zatížení do 150 kg/m2</t>
  </si>
  <si>
    <t>923567819</t>
  </si>
  <si>
    <t>19,9+19,6</t>
  </si>
  <si>
    <t>3,3*2,0*2   "nová příčka</t>
  </si>
  <si>
    <t>5,0   "-1.10</t>
  </si>
  <si>
    <t>13</t>
  </si>
  <si>
    <t>952901111</t>
  </si>
  <si>
    <t>Vyčištění budov bytové a občanské výstavby při výšce podlaží do 4 m</t>
  </si>
  <si>
    <t>84944274</t>
  </si>
  <si>
    <t>14</t>
  </si>
  <si>
    <t>953943211</t>
  </si>
  <si>
    <t>Osazování hasicího přístroje</t>
  </si>
  <si>
    <t>kus</t>
  </si>
  <si>
    <t>1405129944</t>
  </si>
  <si>
    <t>15</t>
  </si>
  <si>
    <t>M</t>
  </si>
  <si>
    <t>44932114</t>
  </si>
  <si>
    <t>přístroj hasicí ruční práškový PG 6 LE</t>
  </si>
  <si>
    <t>-1447977665</t>
  </si>
  <si>
    <t>16</t>
  </si>
  <si>
    <t>962031023</t>
  </si>
  <si>
    <t>Bourání příček nebo přizdívek z cihel děrovaných broušených tl přes 100 do 150 mm</t>
  </si>
  <si>
    <t>-2126032289</t>
  </si>
  <si>
    <t>6,55*3,15   "mč. -1.12 / -1.11</t>
  </si>
  <si>
    <t>-0,8*1,97</t>
  </si>
  <si>
    <t>17</t>
  </si>
  <si>
    <t>968072455</t>
  </si>
  <si>
    <t>Vybourání kovových dveřních zárubní pl do 2 m2</t>
  </si>
  <si>
    <t>-275682242</t>
  </si>
  <si>
    <t>0,8*1,97</t>
  </si>
  <si>
    <t>18</t>
  </si>
  <si>
    <t>977312113</t>
  </si>
  <si>
    <t>Řezání stávajících betonových mazanin vyztužených hl do 150 mm</t>
  </si>
  <si>
    <t>m</t>
  </si>
  <si>
    <t>-1968910753</t>
  </si>
  <si>
    <t>3,3*2   "mč. -1.14</t>
  </si>
  <si>
    <t>19</t>
  </si>
  <si>
    <t>978011161</t>
  </si>
  <si>
    <t>Otlučení (osekání) vnitřní vápenné nebo vápenocementové omítky stropů v rozsahu přes 30 do 50 %</t>
  </si>
  <si>
    <t>-1883101896</t>
  </si>
  <si>
    <t>20</t>
  </si>
  <si>
    <t>978013161</t>
  </si>
  <si>
    <t>Otlučení (osekání) vnitřní vápenné nebo vápenocementové omítky stěn v rozsahu přes 30 do 50 %</t>
  </si>
  <si>
    <t>-1645174190</t>
  </si>
  <si>
    <t>(3,0*2+6,55)*3,15   "-1.11</t>
  </si>
  <si>
    <t>((2,65+0,25)*2+(6,55+0,25))*3,15   "-1.12</t>
  </si>
  <si>
    <t>978013191</t>
  </si>
  <si>
    <t>Otlučení (osekání) vnitřní vápenné nebo vápenocementové omítky stěn v rozsahu přes 50 do 100 %</t>
  </si>
  <si>
    <t>572167221</t>
  </si>
  <si>
    <t>22</t>
  </si>
  <si>
    <t>978023411</t>
  </si>
  <si>
    <t>Vyškrabání spár zdiva cihelného mimo komínového</t>
  </si>
  <si>
    <t>-399957223</t>
  </si>
  <si>
    <t>23</t>
  </si>
  <si>
    <t>985131111</t>
  </si>
  <si>
    <t>Očištění ploch stěn, rubu kleneb a podlah tlakovou vodou</t>
  </si>
  <si>
    <t>-732537721</t>
  </si>
  <si>
    <t>997</t>
  </si>
  <si>
    <t>Přesun sutě</t>
  </si>
  <si>
    <t>24</t>
  </si>
  <si>
    <t>997013211</t>
  </si>
  <si>
    <t>Vnitrostaveništní doprava suti a vybouraných hmot pro budovy v do 6 m ručně</t>
  </si>
  <si>
    <t>t</t>
  </si>
  <si>
    <t>-917581008</t>
  </si>
  <si>
    <t>25</t>
  </si>
  <si>
    <t>997013501</t>
  </si>
  <si>
    <t>Odvoz suti a vybouraných hmot na skládku nebo meziskládku do 1 km se složením</t>
  </si>
  <si>
    <t>1841813603</t>
  </si>
  <si>
    <t>26</t>
  </si>
  <si>
    <t>997013509</t>
  </si>
  <si>
    <t>Příplatek k odvozu suti a vybouraných hmot na skládku ZKD 1 km přes 1 km</t>
  </si>
  <si>
    <t>369926918</t>
  </si>
  <si>
    <t>5,478*14 'Přepočtené koeficientem množství</t>
  </si>
  <si>
    <t>27</t>
  </si>
  <si>
    <t>997013635</t>
  </si>
  <si>
    <t>Poplatek za uložení na skládce (skládkovné) komunálního odpadu kód odpadu 20 03 01</t>
  </si>
  <si>
    <t>1948877598</t>
  </si>
  <si>
    <t>28</t>
  </si>
  <si>
    <t>997013812</t>
  </si>
  <si>
    <t>Poplatek za uložení na skládce (skládkovné) stavebního odpadu na bázi sádry kód odpadu 17 08 02</t>
  </si>
  <si>
    <t>156033370</t>
  </si>
  <si>
    <t>29</t>
  </si>
  <si>
    <t>997013863</t>
  </si>
  <si>
    <t>Poplatek za uložení stavebního odpadu na recyklační skládce (skládkovné) cihelného kód odpadu 17 01 02</t>
  </si>
  <si>
    <t>-743762913</t>
  </si>
  <si>
    <t>30</t>
  </si>
  <si>
    <t>997013871</t>
  </si>
  <si>
    <t>Poplatek za uložení stavebního odpadu na recyklační skládce (skládkovné) směsného stavebního a demoličního kód odpadu 17 09 04</t>
  </si>
  <si>
    <t>-401604744</t>
  </si>
  <si>
    <t>PSV</t>
  </si>
  <si>
    <t>Práce a dodávky PSV</t>
  </si>
  <si>
    <t>763</t>
  </si>
  <si>
    <t>Konstrukce suché výstavby</t>
  </si>
  <si>
    <t>31</t>
  </si>
  <si>
    <t>7631114.R1</t>
  </si>
  <si>
    <t>Provizorní SDK příčka zamezující pronikání prašnosti do ostatních prostor školy</t>
  </si>
  <si>
    <t>soub.</t>
  </si>
  <si>
    <t>-527143732</t>
  </si>
  <si>
    <t>32</t>
  </si>
  <si>
    <t>763111411</t>
  </si>
  <si>
    <t>SDK příčka tl 100 mm profil CW+UW 50 desky 2xA 12,5 s izolací EI 60 Rw do 51 dB</t>
  </si>
  <si>
    <t>1825361307</t>
  </si>
  <si>
    <t>3,2*3,15</t>
  </si>
  <si>
    <t>33</t>
  </si>
  <si>
    <t>763111717</t>
  </si>
  <si>
    <t>SDK příčka základní penetrační nátěr (oboustranně)</t>
  </si>
  <si>
    <t>489361052</t>
  </si>
  <si>
    <t>10,08</t>
  </si>
  <si>
    <t>34</t>
  </si>
  <si>
    <t>763111719</t>
  </si>
  <si>
    <t>SDK příčka úprava styku příčky a podhledu akrylátovým tmelem (oboustranně)</t>
  </si>
  <si>
    <t>-1763800602</t>
  </si>
  <si>
    <t>3,2*2</t>
  </si>
  <si>
    <t>35</t>
  </si>
  <si>
    <t>763121426</t>
  </si>
  <si>
    <t>SDK stěna předsazená tl 112,5 mm profil CW+UW 100 deska 1xH2 12,5 bez izolace EI 15</t>
  </si>
  <si>
    <t>2062752210</t>
  </si>
  <si>
    <t>0,9*3,15</t>
  </si>
  <si>
    <t>36</t>
  </si>
  <si>
    <t>763121714</t>
  </si>
  <si>
    <t>SDK stěna předsazená základní penetrační nátěr</t>
  </si>
  <si>
    <t>1900653418</t>
  </si>
  <si>
    <t>2,835</t>
  </si>
  <si>
    <t>3,15*0,4</t>
  </si>
  <si>
    <t>37</t>
  </si>
  <si>
    <t>763121716</t>
  </si>
  <si>
    <t>SDK stěna předsazená úprava styku stěny a podhledu akrylátovým tmelem</t>
  </si>
  <si>
    <t>595753501</t>
  </si>
  <si>
    <t>3,15*2+1,1</t>
  </si>
  <si>
    <t>38</t>
  </si>
  <si>
    <t>763121751</t>
  </si>
  <si>
    <t>Příplatek k SDK stěně předsazené za plochu do 6 m2 jednotlivě</t>
  </si>
  <si>
    <t>68868364</t>
  </si>
  <si>
    <t>39</t>
  </si>
  <si>
    <t>763131714</t>
  </si>
  <si>
    <t>SDK podhled základní penetrační nátěr</t>
  </si>
  <si>
    <t>-1211364275</t>
  </si>
  <si>
    <t>3,2*0,1</t>
  </si>
  <si>
    <t>3,3*0,1</t>
  </si>
  <si>
    <t>40</t>
  </si>
  <si>
    <t>763131821</t>
  </si>
  <si>
    <t>Demontáž SDK podhledu s dvouvrstvou nosnou kcí z ocelových profilů opláštění jednoduché</t>
  </si>
  <si>
    <t>1788229532</t>
  </si>
  <si>
    <t>3,3*0,3    "-1.14</t>
  </si>
  <si>
    <t>41</t>
  </si>
  <si>
    <t>763132951</t>
  </si>
  <si>
    <t>Vyspravení SDK podhledu, podkroví pl přes 0,25 do 0,5 m2 deska 1xA 12,5</t>
  </si>
  <si>
    <t>-1401666064</t>
  </si>
  <si>
    <t>1   "-1.14</t>
  </si>
  <si>
    <t>1   "-1.12</t>
  </si>
  <si>
    <t>42</t>
  </si>
  <si>
    <t>763164511</t>
  </si>
  <si>
    <t>SDK obklad kcí tvaru L š do 0,4 m desky 1xA 12,5</t>
  </si>
  <si>
    <t>-891564972</t>
  </si>
  <si>
    <t>43</t>
  </si>
  <si>
    <t>763181311</t>
  </si>
  <si>
    <t>Montáž jednokřídlové kovové zárubně do SDK příčky</t>
  </si>
  <si>
    <t>1183705398</t>
  </si>
  <si>
    <t>44</t>
  </si>
  <si>
    <t>55331591</t>
  </si>
  <si>
    <t>zárubeň jednokřídlá ocelová pro sádrokartonové příčky tl stěny 75-100mm rozměru 900/1970, 2100mm</t>
  </si>
  <si>
    <t>-14256360</t>
  </si>
  <si>
    <t>45</t>
  </si>
  <si>
    <t>998763331</t>
  </si>
  <si>
    <t>Přesun hmot tonážní pro konstrukce montované z desek ruční v objektech v do 6 m</t>
  </si>
  <si>
    <t>-1893484848</t>
  </si>
  <si>
    <t>766</t>
  </si>
  <si>
    <t>Konstrukce truhlářské</t>
  </si>
  <si>
    <t>46</t>
  </si>
  <si>
    <t>766660002</t>
  </si>
  <si>
    <t>Montáž dveřních křídel otvíravých jednokřídlových š přes 0,8 m do ocelové zárubně</t>
  </si>
  <si>
    <t>-710058448</t>
  </si>
  <si>
    <t>47</t>
  </si>
  <si>
    <t>61160053_D01</t>
  </si>
  <si>
    <t>dveře jednokřídlé plné 900x1970mm vč. kování, zámku, apod. - dle specifikace v PD ozn. D01</t>
  </si>
  <si>
    <t>-251707158</t>
  </si>
  <si>
    <t>48</t>
  </si>
  <si>
    <t>766691914</t>
  </si>
  <si>
    <t>Vyvěšení nebo zavěšení dřevěných křídel dveří pl do 2 m2</t>
  </si>
  <si>
    <t>-1486224800</t>
  </si>
  <si>
    <t>49</t>
  </si>
  <si>
    <t>766811.R1</t>
  </si>
  <si>
    <t>Dmtž, uskladnění, zpětná mtž stávající kuchyňské linky v mč. -1.10</t>
  </si>
  <si>
    <t>1750824471</t>
  </si>
  <si>
    <t>50</t>
  </si>
  <si>
    <t>7668111_NKL</t>
  </si>
  <si>
    <t>D+Mtž kompletní kuchyňské linky - dle specifikace v PD ozn. NKL</t>
  </si>
  <si>
    <t>mb</t>
  </si>
  <si>
    <t>1187995235</t>
  </si>
  <si>
    <t>1,8   "NKL</t>
  </si>
  <si>
    <t>51</t>
  </si>
  <si>
    <t>998766121</t>
  </si>
  <si>
    <t>Přesun hmot tonážní pro kce truhlářské ruční v objektech v do 6 m</t>
  </si>
  <si>
    <t>1300740393</t>
  </si>
  <si>
    <t>771</t>
  </si>
  <si>
    <t>Podlahy z dlaždic</t>
  </si>
  <si>
    <t>52</t>
  </si>
  <si>
    <t>771111011</t>
  </si>
  <si>
    <t>Vysátí podkladu před pokládkou dlažby</t>
  </si>
  <si>
    <t>1958454018</t>
  </si>
  <si>
    <t>53</t>
  </si>
  <si>
    <t>771121011</t>
  </si>
  <si>
    <t>Nátěr penetrační na podlahu</t>
  </si>
  <si>
    <t>1704330968</t>
  </si>
  <si>
    <t>54</t>
  </si>
  <si>
    <t>771151012</t>
  </si>
  <si>
    <t>Samonivelační stěrka podlah pevnosti 20 MPa tl přes 3 do 5 mm</t>
  </si>
  <si>
    <t>-1308983651</t>
  </si>
  <si>
    <t>55</t>
  </si>
  <si>
    <t>771161021</t>
  </si>
  <si>
    <t>Montáž profilu ukončujícího pro plynulý přechod (dlažby s kobercem apod.)</t>
  </si>
  <si>
    <t>-1249162813</t>
  </si>
  <si>
    <t>0,9</t>
  </si>
  <si>
    <t>56</t>
  </si>
  <si>
    <t>590541_LP</t>
  </si>
  <si>
    <t>profil přechodový zátěžový nerez - dle specifikace v PD (u dveří D01)</t>
  </si>
  <si>
    <t>-1226607141</t>
  </si>
  <si>
    <t>0,9*1,1 'Přepočtené koeficientem množství</t>
  </si>
  <si>
    <t>57</t>
  </si>
  <si>
    <t>771471810</t>
  </si>
  <si>
    <t>Demontáž soklíků z dlaždic keramických kladených do malty rovných</t>
  </si>
  <si>
    <t>-360083261</t>
  </si>
  <si>
    <t>0,3*2   "-1.14</t>
  </si>
  <si>
    <t>58</t>
  </si>
  <si>
    <t>771474113</t>
  </si>
  <si>
    <t>Montáž soklů z dlaždic keramických rovných lepených cementovým flexibilním lepidlem v přes 90 do 120 mm</t>
  </si>
  <si>
    <t>-1661366620</t>
  </si>
  <si>
    <t>0,1*2+3,2</t>
  </si>
  <si>
    <t>0,1*2+3,3</t>
  </si>
  <si>
    <t>59</t>
  </si>
  <si>
    <t>59761187.R1</t>
  </si>
  <si>
    <t>sokl keramický výšky přes 90 do 120mm - dle stávajícího</t>
  </si>
  <si>
    <t>1240395750</t>
  </si>
  <si>
    <t>6,9*1,1 'Přepočtené koeficientem množství</t>
  </si>
  <si>
    <t>60</t>
  </si>
  <si>
    <t>771571810</t>
  </si>
  <si>
    <t>Demontáž podlah z dlaždic keramických kladených do malty</t>
  </si>
  <si>
    <t>-1449763513</t>
  </si>
  <si>
    <t>3,3*0,3   "-1.14</t>
  </si>
  <si>
    <t>61</t>
  </si>
  <si>
    <t>771574416</t>
  </si>
  <si>
    <t>Montáž podlah keramických hladkých lepených cementovým flexibilním lepidlem přes 9 do 12 ks/m2</t>
  </si>
  <si>
    <t>-995681364</t>
  </si>
  <si>
    <t>62</t>
  </si>
  <si>
    <t>59761160.R1</t>
  </si>
  <si>
    <t>dlažba keramická slinutá tl do 10mm přes 9 do 12ks/m2 - dle stávající</t>
  </si>
  <si>
    <t>1378002822</t>
  </si>
  <si>
    <t>0,65*1,15 'Přepočtené koeficientem množství</t>
  </si>
  <si>
    <t>63</t>
  </si>
  <si>
    <t>771577211</t>
  </si>
  <si>
    <t>Příplatek k montáži podlah keramických lepených cementovým flexibilním lepidlem za plochu do 5 m2</t>
  </si>
  <si>
    <t>1719986646</t>
  </si>
  <si>
    <t>64</t>
  </si>
  <si>
    <t>771591117</t>
  </si>
  <si>
    <t>Podlahy spárování akrylem</t>
  </si>
  <si>
    <t>-2084041191</t>
  </si>
  <si>
    <t>65</t>
  </si>
  <si>
    <t>771592011</t>
  </si>
  <si>
    <t>Čištění vnitřních ploch podlah nebo schodišť po položení dlažby chemickými prostředky</t>
  </si>
  <si>
    <t>963540717</t>
  </si>
  <si>
    <t>66</t>
  </si>
  <si>
    <t>998771121</t>
  </si>
  <si>
    <t>Přesun hmot tonážní pro podlahy z dlaždic ruční v objektech v do 6 m</t>
  </si>
  <si>
    <t>-1161627757</t>
  </si>
  <si>
    <t>776</t>
  </si>
  <si>
    <t>Podlahy povlakové</t>
  </si>
  <si>
    <t>67</t>
  </si>
  <si>
    <t>776111115</t>
  </si>
  <si>
    <t>Broušení podkladu povlakových podlah před litím stěrky</t>
  </si>
  <si>
    <t>-1528245639</t>
  </si>
  <si>
    <t>40,6   "-1.11</t>
  </si>
  <si>
    <t>68</t>
  </si>
  <si>
    <t>776111311</t>
  </si>
  <si>
    <t>Vysátí podkladu povlakových podlah</t>
  </si>
  <si>
    <t>2145818251</t>
  </si>
  <si>
    <t>69</t>
  </si>
  <si>
    <t>776121112</t>
  </si>
  <si>
    <t>Vodou ředitelná penetrace savého podkladu povlakových podlah</t>
  </si>
  <si>
    <t>354203952</t>
  </si>
  <si>
    <t>70</t>
  </si>
  <si>
    <t>776131111</t>
  </si>
  <si>
    <t>Vyztužení podkladu povlakových podlah armovacím pletivem ze skelných vláken</t>
  </si>
  <si>
    <t>-65946962</t>
  </si>
  <si>
    <t>71</t>
  </si>
  <si>
    <t>776141122</t>
  </si>
  <si>
    <t>Stěrka podlahová nivelační pro vyrovnání podkladu povlakových podlah pevnosti 30 MPa tl přes 3 do 5 mm</t>
  </si>
  <si>
    <t>1111202156</t>
  </si>
  <si>
    <t>72</t>
  </si>
  <si>
    <t>776201811</t>
  </si>
  <si>
    <t>Demontáž lepených povlakových podlah bez podložky ručně</t>
  </si>
  <si>
    <t>1098439758</t>
  </si>
  <si>
    <t>19,9   "PVC</t>
  </si>
  <si>
    <t>73</t>
  </si>
  <si>
    <t>776201812</t>
  </si>
  <si>
    <t>Demontáž lepených povlakových podlah s podložkou ručně</t>
  </si>
  <si>
    <t>-729729675</t>
  </si>
  <si>
    <t>19,6   "koberec</t>
  </si>
  <si>
    <t>74</t>
  </si>
  <si>
    <t>776221111</t>
  </si>
  <si>
    <t>Lepení pásů z PVC standardním lepidlem</t>
  </si>
  <si>
    <t>838951686</t>
  </si>
  <si>
    <t>75</t>
  </si>
  <si>
    <t>28412245</t>
  </si>
  <si>
    <t>krytina podlahová heterogenní š 1,5m tl 2mm</t>
  </si>
  <si>
    <t>2132344583</t>
  </si>
  <si>
    <t>40,6*1,1 'Přepočtené koeficientem množství</t>
  </si>
  <si>
    <t>76</t>
  </si>
  <si>
    <t>776410811</t>
  </si>
  <si>
    <t>Odstranění soklíků a lišt pryžových nebo plastových</t>
  </si>
  <si>
    <t>-767190659</t>
  </si>
  <si>
    <t>(3,0+6,55)*2   "-1.11</t>
  </si>
  <si>
    <t>(2,9+6,55+0,25)*2   "-1.12</t>
  </si>
  <si>
    <t>77</t>
  </si>
  <si>
    <t>776411111</t>
  </si>
  <si>
    <t>Montáž obvodových soklíků výšky do 80 mm</t>
  </si>
  <si>
    <t>1995993883</t>
  </si>
  <si>
    <t>(6,05+6,85)*2   "-1.11</t>
  </si>
  <si>
    <t>78</t>
  </si>
  <si>
    <t>28411003</t>
  </si>
  <si>
    <t>lišta soklová PVC 30x30mm</t>
  </si>
  <si>
    <t>-185649128</t>
  </si>
  <si>
    <t>25,8*1,05 'Přepočtené koeficientem množství</t>
  </si>
  <si>
    <t>79</t>
  </si>
  <si>
    <t>776991121</t>
  </si>
  <si>
    <t>Základní čištění nově položených podlahovin vysátím a setřením vlhkým mopem</t>
  </si>
  <si>
    <t>738078555</t>
  </si>
  <si>
    <t>80</t>
  </si>
  <si>
    <t>998776121</t>
  </si>
  <si>
    <t>Přesun hmot tonážní pro podlahy povlakové ruční v objektech v do 6 m</t>
  </si>
  <si>
    <t>-1490320597</t>
  </si>
  <si>
    <t>781</t>
  </si>
  <si>
    <t>Dokončovací práce - obklady</t>
  </si>
  <si>
    <t>81</t>
  </si>
  <si>
    <t>781111011</t>
  </si>
  <si>
    <t>Ometení (oprášení) stěny při přípravě podkladu</t>
  </si>
  <si>
    <t>-486447945</t>
  </si>
  <si>
    <t>2,5   "mč. -1.10</t>
  </si>
  <si>
    <t>0,9*1,4   "-1.11</t>
  </si>
  <si>
    <t>(1,8+0,6)*(1,5-0,9)    "-1.12</t>
  </si>
  <si>
    <t>82</t>
  </si>
  <si>
    <t>781121011</t>
  </si>
  <si>
    <t>Nátěr penetrační na stěnu</t>
  </si>
  <si>
    <t>1444426238</t>
  </si>
  <si>
    <t>83</t>
  </si>
  <si>
    <t>781131112</t>
  </si>
  <si>
    <t>Izolace pod obklad nátěrem nebo stěrkou ve dvou vrstvách</t>
  </si>
  <si>
    <t>1310944835</t>
  </si>
  <si>
    <t>84</t>
  </si>
  <si>
    <t>781131241</t>
  </si>
  <si>
    <t>Izolace pod obklad těsnícími pásy vnitřní kout</t>
  </si>
  <si>
    <t>880806369</t>
  </si>
  <si>
    <t>85</t>
  </si>
  <si>
    <t>781131242</t>
  </si>
  <si>
    <t>Izolace pod obklad těsnícími pásy vnější roh</t>
  </si>
  <si>
    <t>-91490262</t>
  </si>
  <si>
    <t>86</t>
  </si>
  <si>
    <t>781131264</t>
  </si>
  <si>
    <t>Izolace pod obklad těsnícími pásy mezi podlahou a stěnou</t>
  </si>
  <si>
    <t>-1618684997</t>
  </si>
  <si>
    <t>1,4   "-1.11</t>
  </si>
  <si>
    <t>(1,5-0,9)    "-1.12</t>
  </si>
  <si>
    <t>87</t>
  </si>
  <si>
    <t>781151031</t>
  </si>
  <si>
    <t>Celoplošné vyrovnání podkladu stěrkou tl 3 mm</t>
  </si>
  <si>
    <t>1564168247</t>
  </si>
  <si>
    <t>88</t>
  </si>
  <si>
    <t>781161021</t>
  </si>
  <si>
    <t>Montáž profilu ukončujícího rohového nebo vanového</t>
  </si>
  <si>
    <t>1315467269</t>
  </si>
  <si>
    <t>1,4*2+0,9   "- 1.11</t>
  </si>
  <si>
    <t>0,6+1,8+0,6*2   "-1.12</t>
  </si>
  <si>
    <t>89</t>
  </si>
  <si>
    <t>590541_UP</t>
  </si>
  <si>
    <t>profil ukončovací pro vnější hrany obkladů nerez 10x2500mm</t>
  </si>
  <si>
    <t>-527095218</t>
  </si>
  <si>
    <t>7,3*1,1 'Přepočtené koeficientem množství</t>
  </si>
  <si>
    <t>90</t>
  </si>
  <si>
    <t>781471810</t>
  </si>
  <si>
    <t>Demontáž obkladů z obkladaček keramických kladených do malty</t>
  </si>
  <si>
    <t>938459498</t>
  </si>
  <si>
    <t>91</t>
  </si>
  <si>
    <t>781472216</t>
  </si>
  <si>
    <t>Montáž obkladů keramických hladkých lepených cementovým flexibilním lepidlem přes 9 do 12 ks/m2</t>
  </si>
  <si>
    <t>945052413</t>
  </si>
  <si>
    <t>92</t>
  </si>
  <si>
    <t>59761708.R1</t>
  </si>
  <si>
    <t>obklad keramický dle výběru investora - 400x200mm</t>
  </si>
  <si>
    <t>864312676</t>
  </si>
  <si>
    <t>2,7*1,15 'Přepočtené koeficientem množství</t>
  </si>
  <si>
    <t>93</t>
  </si>
  <si>
    <t>781473920</t>
  </si>
  <si>
    <t>Výměna obkladačky keramické lepené velikosti přes 9 do 12 ks/m2</t>
  </si>
  <si>
    <t>-2089421602</t>
  </si>
  <si>
    <t>2,5/(0,3*0,3)+1,222</t>
  </si>
  <si>
    <t>94</t>
  </si>
  <si>
    <t>59761135.R1</t>
  </si>
  <si>
    <t>obklad keramický - dle stávajícího</t>
  </si>
  <si>
    <t>-2104263187</t>
  </si>
  <si>
    <t>2,5*1,15 'Přepočtené koeficientem množství</t>
  </si>
  <si>
    <t>95</t>
  </si>
  <si>
    <t>998781121</t>
  </si>
  <si>
    <t>Přesun hmot tonážní pro obklady keramické ruční v objektech v do 6 m</t>
  </si>
  <si>
    <t>-698011507</t>
  </si>
  <si>
    <t>783</t>
  </si>
  <si>
    <t>Dokončovací práce - nátěry</t>
  </si>
  <si>
    <t>96</t>
  </si>
  <si>
    <t>7833171.R1</t>
  </si>
  <si>
    <t>Krycí syntetický samozákladující nátěr zámečnických konstrukcí - nátěr zárubní - dle specifikace v PD</t>
  </si>
  <si>
    <t>-1751702814</t>
  </si>
  <si>
    <t>784</t>
  </si>
  <si>
    <t>Dokončovací práce - malby a tapety</t>
  </si>
  <si>
    <t>97</t>
  </si>
  <si>
    <t>784121001</t>
  </si>
  <si>
    <t>Oškrabání malby v místnostech v do 3,80 m</t>
  </si>
  <si>
    <t>-936571188</t>
  </si>
  <si>
    <t>(3,0*2+6,55)*3,15+19,9   "-1.11</t>
  </si>
  <si>
    <t>((2,65+0,25)*2+(6,55+0,25))*3,15+19,6   "-1.12</t>
  </si>
  <si>
    <t>98</t>
  </si>
  <si>
    <t>784121011</t>
  </si>
  <si>
    <t>Rozmývání podkladu po oškrabání malby v místnostech v do 3,80 m</t>
  </si>
  <si>
    <t>-961455105</t>
  </si>
  <si>
    <t>99</t>
  </si>
  <si>
    <t>784181101</t>
  </si>
  <si>
    <t>Základní akrylátová jednonásobná bezbarvá penetrace podkladu v místnostech v do 3,80 m</t>
  </si>
  <si>
    <t>-1637583082</t>
  </si>
  <si>
    <t>40,6+19,7+9,5   "stropy</t>
  </si>
  <si>
    <t>100</t>
  </si>
  <si>
    <t>784211101</t>
  </si>
  <si>
    <t>Dvojnásobné bílé malby ze směsí za mokra výborně oděruvzdorných v místnostech v do 3,80 m</t>
  </si>
  <si>
    <t>-82701489</t>
  </si>
  <si>
    <t>3,2*3,15    "-1.14</t>
  </si>
  <si>
    <t>3,3*3,15   "-1.12</t>
  </si>
  <si>
    <t>SO 701_01 - Elektromontážní práce</t>
  </si>
  <si>
    <t>C21M - ELEKTROMONTÁŽE</t>
  </si>
  <si>
    <t>M21_02 - Revize, DSPS, zkoušky</t>
  </si>
  <si>
    <t>M21_03 - Materiály</t>
  </si>
  <si>
    <t>M21_04 - Ostatní</t>
  </si>
  <si>
    <t>M - Práce a dodávky M</t>
  </si>
  <si>
    <t xml:space="preserve">    21-M - Bourací práce k el.montážím</t>
  </si>
  <si>
    <t>C21M</t>
  </si>
  <si>
    <t>ELEKTROMONTÁŽE</t>
  </si>
  <si>
    <t>210010002</t>
  </si>
  <si>
    <t>trubka plastová ohebná instalační průměr 16mm (PO)</t>
  </si>
  <si>
    <t>210010301</t>
  </si>
  <si>
    <t>krabice přístrojová (1901, KU 68/1, KP 67, KP 68; KZ 3) bez zapojení</t>
  </si>
  <si>
    <t>ks</t>
  </si>
  <si>
    <t>210010311</t>
  </si>
  <si>
    <t>krabice odbočná s víčkem (1902, KO 68, KU 68) kruhová bez zapojení</t>
  </si>
  <si>
    <t>210010321</t>
  </si>
  <si>
    <t>krabice odbočná s víčkem a svork. (1903, KR 68) kruhová vč. zapojení</t>
  </si>
  <si>
    <t>210020302</t>
  </si>
  <si>
    <t>vkládací lišta 40mm vč. víčka</t>
  </si>
  <si>
    <t>210110001</t>
  </si>
  <si>
    <t>spínač nástěnný prostředí obyčejné 1-pólový řazení 5</t>
  </si>
  <si>
    <t>210110001.1</t>
  </si>
  <si>
    <t>spínač nástěnný prostředí obyčejné 1-pólový řazení 5a</t>
  </si>
  <si>
    <t>210111021</t>
  </si>
  <si>
    <t>zásuvka v krabici prostředí obyčejné 10/16A 250V 2P+Z</t>
  </si>
  <si>
    <t>210200010</t>
  </si>
  <si>
    <t>demontáž stáv. instalace</t>
  </si>
  <si>
    <t>210200010.1</t>
  </si>
  <si>
    <t>montáž svítidla stropní</t>
  </si>
  <si>
    <t>210200010.2</t>
  </si>
  <si>
    <t>úpravy stávajícího rozvaděče</t>
  </si>
  <si>
    <t>210200010.3</t>
  </si>
  <si>
    <t>osazení hmoždinky vč. vrtání</t>
  </si>
  <si>
    <t>210800105</t>
  </si>
  <si>
    <t>CXKH-R-J 3Bx1.5mm2  750V (PO)</t>
  </si>
  <si>
    <t>210800105.1</t>
  </si>
  <si>
    <t>CXKH-R-J 5Bx1.5mm2  750V (PO)</t>
  </si>
  <si>
    <t>210800106</t>
  </si>
  <si>
    <t>CXKH-R-J 3Cx2.5mm2 750V (PO)</t>
  </si>
  <si>
    <t>210800526</t>
  </si>
  <si>
    <t>CY 4mm2 (H07V-U) zelenožlutý (VU)</t>
  </si>
  <si>
    <t>M21_02</t>
  </si>
  <si>
    <t>Revize, DSPS, zkoušky</t>
  </si>
  <si>
    <t>320410002</t>
  </si>
  <si>
    <t>Celk.prohl.el.zař.a vyhot.zpr.do 250.tis.mont.pr.</t>
  </si>
  <si>
    <t>kpl</t>
  </si>
  <si>
    <t>320410002.1</t>
  </si>
  <si>
    <t>Dokumentace skutečného provedení stavby</t>
  </si>
  <si>
    <t>320410002.2</t>
  </si>
  <si>
    <t>Koordinace na stavbě</t>
  </si>
  <si>
    <t>320410002.3</t>
  </si>
  <si>
    <t>Doprava na stavbu</t>
  </si>
  <si>
    <t>320410002.4</t>
  </si>
  <si>
    <t>Rozměření a zakreslení koncových prvků</t>
  </si>
  <si>
    <t>320410002.5</t>
  </si>
  <si>
    <t>Doprava a přesuny materiálu</t>
  </si>
  <si>
    <t>320410002.6</t>
  </si>
  <si>
    <t>Recyklační poplatky</t>
  </si>
  <si>
    <t>M21_03</t>
  </si>
  <si>
    <t>Materiály</t>
  </si>
  <si>
    <t>000002</t>
  </si>
  <si>
    <t>doplnění stáv. rozvaděče</t>
  </si>
  <si>
    <t>00056</t>
  </si>
  <si>
    <t>LED svítidlo 36 W, 600x600, nízké UGR</t>
  </si>
  <si>
    <t>00056.1</t>
  </si>
  <si>
    <t>nouzové svítidlo, zdroj 60 minut</t>
  </si>
  <si>
    <t>00302</t>
  </si>
  <si>
    <t>krabice KO 68</t>
  </si>
  <si>
    <t>00303</t>
  </si>
  <si>
    <t>krabice KR 68</t>
  </si>
  <si>
    <t>00313</t>
  </si>
  <si>
    <t>krabice KU 68/1</t>
  </si>
  <si>
    <t>00401</t>
  </si>
  <si>
    <t>bezhalogenová vkládací lišta 40 mm vč. víka a systémových prvků</t>
  </si>
  <si>
    <t>00700</t>
  </si>
  <si>
    <t>spínač kolébkový č. 5</t>
  </si>
  <si>
    <t>00700.1</t>
  </si>
  <si>
    <t>spínač kolébkový č. 5a (6+6)</t>
  </si>
  <si>
    <t>00775</t>
  </si>
  <si>
    <t>zásuvka v krabici prost.obyč.10/16A 250V 2P+Z</t>
  </si>
  <si>
    <t>33736</t>
  </si>
  <si>
    <t>CY  4mm2 (H07V-U) zelenožlutý</t>
  </si>
  <si>
    <t>33736.1</t>
  </si>
  <si>
    <t>hmoždinka M8 do zdiva</t>
  </si>
  <si>
    <t>33912</t>
  </si>
  <si>
    <t>CXKH-R-J 3Bx1.5mm2</t>
  </si>
  <si>
    <t>33912.1</t>
  </si>
  <si>
    <t>CXKH-R-J 5Bx1.5mm2</t>
  </si>
  <si>
    <t>33918</t>
  </si>
  <si>
    <t>CXKH-R-J 3Cx2.5mm2</t>
  </si>
  <si>
    <t>M21_04</t>
  </si>
  <si>
    <t>Ostatní</t>
  </si>
  <si>
    <t>M21_04_01</t>
  </si>
  <si>
    <t>Pomocný materiál</t>
  </si>
  <si>
    <t>-1728444556</t>
  </si>
  <si>
    <t>M21_04_02</t>
  </si>
  <si>
    <t>VRN</t>
  </si>
  <si>
    <t>-289109522</t>
  </si>
  <si>
    <t>M21_04_03</t>
  </si>
  <si>
    <t>-704142620</t>
  </si>
  <si>
    <t>Práce a dodávky M</t>
  </si>
  <si>
    <t>21-M</t>
  </si>
  <si>
    <t>Bourací práce k el.montážím</t>
  </si>
  <si>
    <t>0000000001</t>
  </si>
  <si>
    <t>Drážkování</t>
  </si>
  <si>
    <t>0000000001.1</t>
  </si>
  <si>
    <t>Krabice (KP, KO, KR, KT)</t>
  </si>
  <si>
    <t>0000000001.2</t>
  </si>
  <si>
    <t>Provrtání do vel. 40</t>
  </si>
  <si>
    <t>SO 701_02 - ZTI</t>
  </si>
  <si>
    <t>D1 - VNITŘNÍ VODOVOD</t>
  </si>
  <si>
    <t>D2 - VNITŘNÍ KANALIZACE</t>
  </si>
  <si>
    <t>D3 - OSTATNÍ</t>
  </si>
  <si>
    <t>D1</t>
  </si>
  <si>
    <t>VNITŘNÍ VODOVOD</t>
  </si>
  <si>
    <t>Pol1</t>
  </si>
  <si>
    <t>Plastové potrubí pro pitnou vodu PP-R 20x3,4 PN20, vč. tvarovek, závěsů, objímek a kotvení</t>
  </si>
  <si>
    <t>Pol2</t>
  </si>
  <si>
    <t>Sekání rýh pro potrubí PP-R</t>
  </si>
  <si>
    <t>Pol3</t>
  </si>
  <si>
    <t>Zahození rýh pro potrubí PP-R</t>
  </si>
  <si>
    <t>Pol4</t>
  </si>
  <si>
    <t>Izolace potrubí MIRELON 20x9 - studená voda</t>
  </si>
  <si>
    <t>Pol5</t>
  </si>
  <si>
    <t>Izolace potrubí MIRELON 20x13 - teplá voda</t>
  </si>
  <si>
    <t>Pol6</t>
  </si>
  <si>
    <t>Propojení stávajícího a nového potrubí. Dodávka vč. materiálu a tvarovek a práce</t>
  </si>
  <si>
    <t>Pol7</t>
  </si>
  <si>
    <t>Nové umyvadlo vč. nové stojánkové směšovací baterie. Dodávka + montáž vč. materiálu + Rohové kohouty + nástěný komplet PPR pro SDK</t>
  </si>
  <si>
    <t>Pol8</t>
  </si>
  <si>
    <t>Nový nerez dřez vč. Nové stojánkové směšovací baterie. Dodávka + montáž vč. materiálu + Rohové kohouty</t>
  </si>
  <si>
    <t>D2</t>
  </si>
  <si>
    <t>VNITŘNÍ KANALIZACE</t>
  </si>
  <si>
    <t>Pol9</t>
  </si>
  <si>
    <t>Napojení nového umyvadla a dřezu vč. dodávky sifonu a poddružného materiálu pro napojení.</t>
  </si>
  <si>
    <t>Pol10</t>
  </si>
  <si>
    <t>Napojení nových rozvodů na stávající připojovací body vč. přechodek a poddružného materiálu + montáž</t>
  </si>
  <si>
    <t>Pol11</t>
  </si>
  <si>
    <t>Nové svodné potrubí PP-HT D40 dodávka a montáž vč. tvarovek a dalšího materiálu</t>
  </si>
  <si>
    <t>Pol12</t>
  </si>
  <si>
    <t>Sekání rýh pro potrubí PP-HT</t>
  </si>
  <si>
    <t>Pol13</t>
  </si>
  <si>
    <t>Zahození rýh pro potrubí PP-HT</t>
  </si>
  <si>
    <t>D3</t>
  </si>
  <si>
    <t>OSTATNÍ</t>
  </si>
  <si>
    <t>Pol14</t>
  </si>
  <si>
    <t>Doprava a přesun materálu</t>
  </si>
  <si>
    <t>Pol15</t>
  </si>
  <si>
    <t>Demontáž stávajících rozvodů a zařízení</t>
  </si>
  <si>
    <t>Pol16</t>
  </si>
  <si>
    <t>Zkoušky a revize (tlaková zkouška)</t>
  </si>
  <si>
    <t>Pol17</t>
  </si>
  <si>
    <t>Uvedení do provozu (desinfekce, tlakování)</t>
  </si>
  <si>
    <t>SO 701_03 - Vytápění</t>
  </si>
  <si>
    <t xml:space="preserve">    731 - Ústřední vytápění </t>
  </si>
  <si>
    <t>731</t>
  </si>
  <si>
    <t xml:space="preserve">Ústřední vytápění </t>
  </si>
  <si>
    <t>Pol18</t>
  </si>
  <si>
    <t>Nové otopné těleso vč. šroubení a montáže</t>
  </si>
  <si>
    <t>Pol19</t>
  </si>
  <si>
    <t>Nová digitální termostatická hlavice</t>
  </si>
  <si>
    <t>Pol20</t>
  </si>
  <si>
    <t>CU potrubí D20, T kus + montáž</t>
  </si>
  <si>
    <t>Pol21</t>
  </si>
  <si>
    <t>Napojení na stávající OC potrubí</t>
  </si>
  <si>
    <t>Pol22</t>
  </si>
  <si>
    <t>Kotevní materiál</t>
  </si>
  <si>
    <t>Pol23</t>
  </si>
  <si>
    <t>Demontáž a opětovná montáž stávajícího radiátoru</t>
  </si>
  <si>
    <t>Pol24</t>
  </si>
  <si>
    <t>Zmražení potrubí + osazení šroubení pro uzavření</t>
  </si>
  <si>
    <t>Pol25</t>
  </si>
  <si>
    <t>Pol26</t>
  </si>
  <si>
    <t>Tlaková zkouška, topná zkouška</t>
  </si>
  <si>
    <t>Pol27</t>
  </si>
  <si>
    <t>Uvedení do provozu (napuštění radiátorů)</t>
  </si>
  <si>
    <t>SO 999 - Vícerozpočtové náklady</t>
  </si>
  <si>
    <t>VRN - Vedlejší rozpočtové náklady</t>
  </si>
  <si>
    <t xml:space="preserve">    VRN3 - Zařízení staveniště</t>
  </si>
  <si>
    <t xml:space="preserve">    VRN7 - Provozní vlivy</t>
  </si>
  <si>
    <t>Vedlejší rozpočtové náklady</t>
  </si>
  <si>
    <t>VRN3</t>
  </si>
  <si>
    <t>Zařízení staveniště</t>
  </si>
  <si>
    <t>032103000</t>
  </si>
  <si>
    <t>Náklady na stavební buňky</t>
  </si>
  <si>
    <t>1024</t>
  </si>
  <si>
    <t>-754743924</t>
  </si>
  <si>
    <t>032503000</t>
  </si>
  <si>
    <t>Skládky na staveništi</t>
  </si>
  <si>
    <t>319340197</t>
  </si>
  <si>
    <t>033203000</t>
  </si>
  <si>
    <t>Energie pro zařízení staveniště</t>
  </si>
  <si>
    <t>-373634393</t>
  </si>
  <si>
    <t>034603000</t>
  </si>
  <si>
    <t>Alarm, strážní služba staveniště</t>
  </si>
  <si>
    <t>1433863929</t>
  </si>
  <si>
    <t>039103000</t>
  </si>
  <si>
    <t>Rozebrání, bourání a odvoz zařízení staveniště</t>
  </si>
  <si>
    <t>1201240387</t>
  </si>
  <si>
    <t>VRN7</t>
  </si>
  <si>
    <t>Provozní vlivy</t>
  </si>
  <si>
    <t>071203000</t>
  </si>
  <si>
    <t>Provoz dalšího subjektu</t>
  </si>
  <si>
    <t>1641758081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</si>
</sst>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1"/>
  <sheetViews>
    <sheetView showGridLines="0" topLeftCell="A127" workbookViewId="0">
      <selection activeCell="AN8" sqref="AN8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3" t="s">
        <v>14</v>
      </c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1"/>
      <c r="AL5" s="21"/>
      <c r="AM5" s="21"/>
      <c r="AN5" s="21"/>
      <c r="AO5" s="21"/>
      <c r="AP5" s="21"/>
      <c r="AQ5" s="21"/>
      <c r="AR5" s="19"/>
      <c r="BE5" s="260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65" t="s">
        <v>17</v>
      </c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1"/>
      <c r="AL6" s="21"/>
      <c r="AM6" s="21"/>
      <c r="AN6" s="21"/>
      <c r="AO6" s="21"/>
      <c r="AP6" s="21"/>
      <c r="AQ6" s="21"/>
      <c r="AR6" s="19"/>
      <c r="BE6" s="261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19</v>
      </c>
      <c r="AL7" s="21"/>
      <c r="AM7" s="21"/>
      <c r="AN7" s="26" t="s">
        <v>1</v>
      </c>
      <c r="AO7" s="21"/>
      <c r="AP7" s="21"/>
      <c r="AQ7" s="21"/>
      <c r="AR7" s="19"/>
      <c r="BE7" s="261"/>
      <c r="BS7" s="16" t="s">
        <v>6</v>
      </c>
    </row>
    <row r="8" spans="1:74" s="1" customFormat="1" ht="12" customHeight="1">
      <c r="B8" s="20"/>
      <c r="C8" s="21"/>
      <c r="D8" s="28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22</v>
      </c>
      <c r="AL8" s="21"/>
      <c r="AM8" s="21"/>
      <c r="AN8" s="29"/>
      <c r="AO8" s="21"/>
      <c r="AP8" s="21"/>
      <c r="AQ8" s="21"/>
      <c r="AR8" s="19"/>
      <c r="BE8" s="261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61"/>
      <c r="BS9" s="16" t="s">
        <v>6</v>
      </c>
    </row>
    <row r="10" spans="1:74" s="1" customFormat="1" ht="12" customHeight="1">
      <c r="B10" s="20"/>
      <c r="C10" s="21"/>
      <c r="D10" s="28" t="s">
        <v>23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24</v>
      </c>
      <c r="AL10" s="21"/>
      <c r="AM10" s="21"/>
      <c r="AN10" s="26" t="s">
        <v>1</v>
      </c>
      <c r="AO10" s="21"/>
      <c r="AP10" s="21"/>
      <c r="AQ10" s="21"/>
      <c r="AR10" s="19"/>
      <c r="BE10" s="261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25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261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61"/>
      <c r="BS12" s="16" t="s">
        <v>6</v>
      </c>
    </row>
    <row r="13" spans="1:74" s="1" customFormat="1" ht="12" customHeight="1">
      <c r="B13" s="20"/>
      <c r="C13" s="21"/>
      <c r="D13" s="28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24</v>
      </c>
      <c r="AL13" s="21"/>
      <c r="AM13" s="21"/>
      <c r="AN13" s="30" t="s">
        <v>28</v>
      </c>
      <c r="AO13" s="21"/>
      <c r="AP13" s="21"/>
      <c r="AQ13" s="21"/>
      <c r="AR13" s="19"/>
      <c r="BE13" s="261"/>
      <c r="BS13" s="16" t="s">
        <v>6</v>
      </c>
    </row>
    <row r="14" spans="1:74" ht="12.75">
      <c r="B14" s="20"/>
      <c r="C14" s="21"/>
      <c r="D14" s="21"/>
      <c r="E14" s="266" t="s">
        <v>28</v>
      </c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8" t="s">
        <v>26</v>
      </c>
      <c r="AL14" s="21"/>
      <c r="AM14" s="21"/>
      <c r="AN14" s="30" t="s">
        <v>28</v>
      </c>
      <c r="AO14" s="21"/>
      <c r="AP14" s="21"/>
      <c r="AQ14" s="21"/>
      <c r="AR14" s="19"/>
      <c r="BE14" s="261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61"/>
      <c r="BS15" s="16" t="s">
        <v>4</v>
      </c>
    </row>
    <row r="16" spans="1:74" s="1" customFormat="1" ht="12" customHeight="1">
      <c r="B16" s="20"/>
      <c r="C16" s="21"/>
      <c r="D16" s="28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24</v>
      </c>
      <c r="AL16" s="21"/>
      <c r="AM16" s="21"/>
      <c r="AN16" s="26" t="s">
        <v>1</v>
      </c>
      <c r="AO16" s="21"/>
      <c r="AP16" s="21"/>
      <c r="AQ16" s="21"/>
      <c r="AR16" s="19"/>
      <c r="BE16" s="261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261"/>
      <c r="BS17" s="16" t="s">
        <v>31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61"/>
      <c r="BS18" s="16" t="s">
        <v>6</v>
      </c>
    </row>
    <row r="19" spans="1:71" s="1" customFormat="1" ht="12" customHeight="1">
      <c r="B19" s="20"/>
      <c r="C19" s="21"/>
      <c r="D19" s="28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24</v>
      </c>
      <c r="AL19" s="21"/>
      <c r="AM19" s="21"/>
      <c r="AN19" s="26" t="s">
        <v>1</v>
      </c>
      <c r="AO19" s="21"/>
      <c r="AP19" s="21"/>
      <c r="AQ19" s="21"/>
      <c r="AR19" s="19"/>
      <c r="BE19" s="261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33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261"/>
      <c r="BS20" s="16" t="s">
        <v>31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61"/>
    </row>
    <row r="22" spans="1:71" s="1" customFormat="1" ht="12" customHeight="1">
      <c r="B22" s="20"/>
      <c r="C22" s="21"/>
      <c r="D22" s="28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61"/>
    </row>
    <row r="23" spans="1:71" s="1" customFormat="1" ht="16.5" customHeight="1">
      <c r="B23" s="20"/>
      <c r="C23" s="21"/>
      <c r="D23" s="21"/>
      <c r="E23" s="268" t="s">
        <v>1</v>
      </c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1"/>
      <c r="AP23" s="21"/>
      <c r="AQ23" s="21"/>
      <c r="AR23" s="19"/>
      <c r="BE23" s="261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61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61"/>
    </row>
    <row r="26" spans="1:71" s="2" customFormat="1" ht="25.9" customHeight="1">
      <c r="A26" s="33"/>
      <c r="B26" s="34"/>
      <c r="C26" s="35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69">
        <f>ROUND(AG94,2)</f>
        <v>0</v>
      </c>
      <c r="AL26" s="270"/>
      <c r="AM26" s="270"/>
      <c r="AN26" s="270"/>
      <c r="AO26" s="270"/>
      <c r="AP26" s="35"/>
      <c r="AQ26" s="35"/>
      <c r="AR26" s="38"/>
      <c r="BE26" s="261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61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71" t="s">
        <v>36</v>
      </c>
      <c r="M28" s="271"/>
      <c r="N28" s="271"/>
      <c r="O28" s="271"/>
      <c r="P28" s="271"/>
      <c r="Q28" s="35"/>
      <c r="R28" s="35"/>
      <c r="S28" s="35"/>
      <c r="T28" s="35"/>
      <c r="U28" s="35"/>
      <c r="V28" s="35"/>
      <c r="W28" s="271" t="s">
        <v>37</v>
      </c>
      <c r="X28" s="271"/>
      <c r="Y28" s="271"/>
      <c r="Z28" s="271"/>
      <c r="AA28" s="271"/>
      <c r="AB28" s="271"/>
      <c r="AC28" s="271"/>
      <c r="AD28" s="271"/>
      <c r="AE28" s="271"/>
      <c r="AF28" s="35"/>
      <c r="AG28" s="35"/>
      <c r="AH28" s="35"/>
      <c r="AI28" s="35"/>
      <c r="AJ28" s="35"/>
      <c r="AK28" s="271" t="s">
        <v>38</v>
      </c>
      <c r="AL28" s="271"/>
      <c r="AM28" s="271"/>
      <c r="AN28" s="271"/>
      <c r="AO28" s="271"/>
      <c r="AP28" s="35"/>
      <c r="AQ28" s="35"/>
      <c r="AR28" s="38"/>
      <c r="BE28" s="261"/>
    </row>
    <row r="29" spans="1:71" s="3" customFormat="1" ht="14.45" customHeight="1">
      <c r="B29" s="39"/>
      <c r="C29" s="40"/>
      <c r="D29" s="28" t="s">
        <v>39</v>
      </c>
      <c r="E29" s="40"/>
      <c r="F29" s="28" t="s">
        <v>40</v>
      </c>
      <c r="G29" s="40"/>
      <c r="H29" s="40"/>
      <c r="I29" s="40"/>
      <c r="J29" s="40"/>
      <c r="K29" s="40"/>
      <c r="L29" s="274">
        <v>0.21</v>
      </c>
      <c r="M29" s="273"/>
      <c r="N29" s="273"/>
      <c r="O29" s="273"/>
      <c r="P29" s="273"/>
      <c r="Q29" s="40"/>
      <c r="R29" s="40"/>
      <c r="S29" s="40"/>
      <c r="T29" s="40"/>
      <c r="U29" s="40"/>
      <c r="V29" s="40"/>
      <c r="W29" s="272">
        <f>ROUND(AZ94, 2)</f>
        <v>0</v>
      </c>
      <c r="X29" s="273"/>
      <c r="Y29" s="273"/>
      <c r="Z29" s="273"/>
      <c r="AA29" s="273"/>
      <c r="AB29" s="273"/>
      <c r="AC29" s="273"/>
      <c r="AD29" s="273"/>
      <c r="AE29" s="273"/>
      <c r="AF29" s="40"/>
      <c r="AG29" s="40"/>
      <c r="AH29" s="40"/>
      <c r="AI29" s="40"/>
      <c r="AJ29" s="40"/>
      <c r="AK29" s="272">
        <f>ROUND(AV94, 2)</f>
        <v>0</v>
      </c>
      <c r="AL29" s="273"/>
      <c r="AM29" s="273"/>
      <c r="AN29" s="273"/>
      <c r="AO29" s="273"/>
      <c r="AP29" s="40"/>
      <c r="AQ29" s="40"/>
      <c r="AR29" s="41"/>
      <c r="BE29" s="262"/>
    </row>
    <row r="30" spans="1:71" s="3" customFormat="1" ht="14.45" customHeight="1">
      <c r="B30" s="39"/>
      <c r="C30" s="40"/>
      <c r="D30" s="40"/>
      <c r="E30" s="40"/>
      <c r="F30" s="28" t="s">
        <v>41</v>
      </c>
      <c r="G30" s="40"/>
      <c r="H30" s="40"/>
      <c r="I30" s="40"/>
      <c r="J30" s="40"/>
      <c r="K30" s="40"/>
      <c r="L30" s="274">
        <v>0.12</v>
      </c>
      <c r="M30" s="273"/>
      <c r="N30" s="273"/>
      <c r="O30" s="273"/>
      <c r="P30" s="273"/>
      <c r="Q30" s="40"/>
      <c r="R30" s="40"/>
      <c r="S30" s="40"/>
      <c r="T30" s="40"/>
      <c r="U30" s="40"/>
      <c r="V30" s="40"/>
      <c r="W30" s="272">
        <f>ROUND(BA94, 2)</f>
        <v>0</v>
      </c>
      <c r="X30" s="273"/>
      <c r="Y30" s="273"/>
      <c r="Z30" s="273"/>
      <c r="AA30" s="273"/>
      <c r="AB30" s="273"/>
      <c r="AC30" s="273"/>
      <c r="AD30" s="273"/>
      <c r="AE30" s="273"/>
      <c r="AF30" s="40"/>
      <c r="AG30" s="40"/>
      <c r="AH30" s="40"/>
      <c r="AI30" s="40"/>
      <c r="AJ30" s="40"/>
      <c r="AK30" s="272">
        <f>ROUND(AW94, 2)</f>
        <v>0</v>
      </c>
      <c r="AL30" s="273"/>
      <c r="AM30" s="273"/>
      <c r="AN30" s="273"/>
      <c r="AO30" s="273"/>
      <c r="AP30" s="40"/>
      <c r="AQ30" s="40"/>
      <c r="AR30" s="41"/>
      <c r="BE30" s="262"/>
    </row>
    <row r="31" spans="1:71" s="3" customFormat="1" ht="14.45" hidden="1" customHeight="1">
      <c r="B31" s="39"/>
      <c r="C31" s="40"/>
      <c r="D31" s="40"/>
      <c r="E31" s="40"/>
      <c r="F31" s="28" t="s">
        <v>42</v>
      </c>
      <c r="G31" s="40"/>
      <c r="H31" s="40"/>
      <c r="I31" s="40"/>
      <c r="J31" s="40"/>
      <c r="K31" s="40"/>
      <c r="L31" s="274">
        <v>0.21</v>
      </c>
      <c r="M31" s="273"/>
      <c r="N31" s="273"/>
      <c r="O31" s="273"/>
      <c r="P31" s="273"/>
      <c r="Q31" s="40"/>
      <c r="R31" s="40"/>
      <c r="S31" s="40"/>
      <c r="T31" s="40"/>
      <c r="U31" s="40"/>
      <c r="V31" s="40"/>
      <c r="W31" s="272">
        <f>ROUND(BB94, 2)</f>
        <v>0</v>
      </c>
      <c r="X31" s="273"/>
      <c r="Y31" s="273"/>
      <c r="Z31" s="273"/>
      <c r="AA31" s="273"/>
      <c r="AB31" s="273"/>
      <c r="AC31" s="273"/>
      <c r="AD31" s="273"/>
      <c r="AE31" s="273"/>
      <c r="AF31" s="40"/>
      <c r="AG31" s="40"/>
      <c r="AH31" s="40"/>
      <c r="AI31" s="40"/>
      <c r="AJ31" s="40"/>
      <c r="AK31" s="272">
        <v>0</v>
      </c>
      <c r="AL31" s="273"/>
      <c r="AM31" s="273"/>
      <c r="AN31" s="273"/>
      <c r="AO31" s="273"/>
      <c r="AP31" s="40"/>
      <c r="AQ31" s="40"/>
      <c r="AR31" s="41"/>
      <c r="BE31" s="262"/>
    </row>
    <row r="32" spans="1:71" s="3" customFormat="1" ht="14.45" hidden="1" customHeight="1">
      <c r="B32" s="39"/>
      <c r="C32" s="40"/>
      <c r="D32" s="40"/>
      <c r="E32" s="40"/>
      <c r="F32" s="28" t="s">
        <v>43</v>
      </c>
      <c r="G32" s="40"/>
      <c r="H32" s="40"/>
      <c r="I32" s="40"/>
      <c r="J32" s="40"/>
      <c r="K32" s="40"/>
      <c r="L32" s="274">
        <v>0.12</v>
      </c>
      <c r="M32" s="273"/>
      <c r="N32" s="273"/>
      <c r="O32" s="273"/>
      <c r="P32" s="273"/>
      <c r="Q32" s="40"/>
      <c r="R32" s="40"/>
      <c r="S32" s="40"/>
      <c r="T32" s="40"/>
      <c r="U32" s="40"/>
      <c r="V32" s="40"/>
      <c r="W32" s="272">
        <f>ROUND(BC94, 2)</f>
        <v>0</v>
      </c>
      <c r="X32" s="273"/>
      <c r="Y32" s="273"/>
      <c r="Z32" s="273"/>
      <c r="AA32" s="273"/>
      <c r="AB32" s="273"/>
      <c r="AC32" s="273"/>
      <c r="AD32" s="273"/>
      <c r="AE32" s="273"/>
      <c r="AF32" s="40"/>
      <c r="AG32" s="40"/>
      <c r="AH32" s="40"/>
      <c r="AI32" s="40"/>
      <c r="AJ32" s="40"/>
      <c r="AK32" s="272">
        <v>0</v>
      </c>
      <c r="AL32" s="273"/>
      <c r="AM32" s="273"/>
      <c r="AN32" s="273"/>
      <c r="AO32" s="273"/>
      <c r="AP32" s="40"/>
      <c r="AQ32" s="40"/>
      <c r="AR32" s="41"/>
      <c r="BE32" s="262"/>
    </row>
    <row r="33" spans="1:57" s="3" customFormat="1" ht="14.45" hidden="1" customHeight="1">
      <c r="B33" s="39"/>
      <c r="C33" s="40"/>
      <c r="D33" s="40"/>
      <c r="E33" s="40"/>
      <c r="F33" s="28" t="s">
        <v>44</v>
      </c>
      <c r="G33" s="40"/>
      <c r="H33" s="40"/>
      <c r="I33" s="40"/>
      <c r="J33" s="40"/>
      <c r="K33" s="40"/>
      <c r="L33" s="274">
        <v>0</v>
      </c>
      <c r="M33" s="273"/>
      <c r="N33" s="273"/>
      <c r="O33" s="273"/>
      <c r="P33" s="273"/>
      <c r="Q33" s="40"/>
      <c r="R33" s="40"/>
      <c r="S33" s="40"/>
      <c r="T33" s="40"/>
      <c r="U33" s="40"/>
      <c r="V33" s="40"/>
      <c r="W33" s="272">
        <f>ROUND(BD94, 2)</f>
        <v>0</v>
      </c>
      <c r="X33" s="273"/>
      <c r="Y33" s="273"/>
      <c r="Z33" s="273"/>
      <c r="AA33" s="273"/>
      <c r="AB33" s="273"/>
      <c r="AC33" s="273"/>
      <c r="AD33" s="273"/>
      <c r="AE33" s="273"/>
      <c r="AF33" s="40"/>
      <c r="AG33" s="40"/>
      <c r="AH33" s="40"/>
      <c r="AI33" s="40"/>
      <c r="AJ33" s="40"/>
      <c r="AK33" s="272">
        <v>0</v>
      </c>
      <c r="AL33" s="273"/>
      <c r="AM33" s="273"/>
      <c r="AN33" s="273"/>
      <c r="AO33" s="273"/>
      <c r="AP33" s="40"/>
      <c r="AQ33" s="40"/>
      <c r="AR33" s="41"/>
      <c r="BE33" s="262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61"/>
    </row>
    <row r="35" spans="1:57" s="2" customFormat="1" ht="25.9" customHeight="1">
      <c r="A35" s="33"/>
      <c r="B35" s="34"/>
      <c r="C35" s="42"/>
      <c r="D35" s="43" t="s">
        <v>45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46</v>
      </c>
      <c r="U35" s="44"/>
      <c r="V35" s="44"/>
      <c r="W35" s="44"/>
      <c r="X35" s="278" t="s">
        <v>47</v>
      </c>
      <c r="Y35" s="276"/>
      <c r="Z35" s="276"/>
      <c r="AA35" s="276"/>
      <c r="AB35" s="276"/>
      <c r="AC35" s="44"/>
      <c r="AD35" s="44"/>
      <c r="AE35" s="44"/>
      <c r="AF35" s="44"/>
      <c r="AG35" s="44"/>
      <c r="AH35" s="44"/>
      <c r="AI35" s="44"/>
      <c r="AJ35" s="44"/>
      <c r="AK35" s="275">
        <f>SUM(AK26:AK33)</f>
        <v>0</v>
      </c>
      <c r="AL35" s="276"/>
      <c r="AM35" s="276"/>
      <c r="AN35" s="276"/>
      <c r="AO35" s="277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6"/>
      <c r="C49" s="47"/>
      <c r="D49" s="48" t="s">
        <v>48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49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 ht="11.2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 ht="11.25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 ht="11.25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 ht="11.25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 ht="11.25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 ht="11.2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 ht="11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 ht="11.25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 ht="11.25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 ht="11.25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3"/>
      <c r="B60" s="34"/>
      <c r="C60" s="35"/>
      <c r="D60" s="51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50</v>
      </c>
      <c r="AI60" s="37"/>
      <c r="AJ60" s="37"/>
      <c r="AK60" s="37"/>
      <c r="AL60" s="37"/>
      <c r="AM60" s="51" t="s">
        <v>51</v>
      </c>
      <c r="AN60" s="37"/>
      <c r="AO60" s="37"/>
      <c r="AP60" s="35"/>
      <c r="AQ60" s="35"/>
      <c r="AR60" s="38"/>
      <c r="BE60" s="33"/>
    </row>
    <row r="61" spans="1:57" ht="11.25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 ht="11.25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 ht="11.25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3"/>
      <c r="B64" s="34"/>
      <c r="C64" s="35"/>
      <c r="D64" s="48" t="s">
        <v>52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53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 ht="11.2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 ht="11.25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 ht="11.25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 ht="11.25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 ht="11.25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 ht="11.25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 ht="11.25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 ht="11.25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 ht="11.25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 ht="11.25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3"/>
      <c r="B75" s="34"/>
      <c r="C75" s="35"/>
      <c r="D75" s="51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50</v>
      </c>
      <c r="AI75" s="37"/>
      <c r="AJ75" s="37"/>
      <c r="AK75" s="37"/>
      <c r="AL75" s="37"/>
      <c r="AM75" s="51" t="s">
        <v>51</v>
      </c>
      <c r="AN75" s="37"/>
      <c r="AO75" s="37"/>
      <c r="AP75" s="35"/>
      <c r="AQ75" s="35"/>
      <c r="AR75" s="38"/>
      <c r="BE75" s="33"/>
    </row>
    <row r="76" spans="1:57" s="2" customFormat="1" ht="11.25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5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1" s="2" customFormat="1" ht="6.95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1" s="2" customFormat="1" ht="24.95" customHeight="1">
      <c r="A82" s="33"/>
      <c r="B82" s="34"/>
      <c r="C82" s="22" t="s">
        <v>54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1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1" s="4" customFormat="1" ht="12" customHeight="1">
      <c r="B84" s="57"/>
      <c r="C84" s="28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ZN2024_021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1" s="5" customFormat="1" ht="36.950000000000003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39" t="str">
        <f>K6</f>
        <v>ZŠ Sokolovská - stavební úprava</v>
      </c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0"/>
      <c r="AA85" s="240"/>
      <c r="AB85" s="240"/>
      <c r="AC85" s="240"/>
      <c r="AD85" s="240"/>
      <c r="AE85" s="240"/>
      <c r="AF85" s="240"/>
      <c r="AG85" s="240"/>
      <c r="AH85" s="240"/>
      <c r="AI85" s="240"/>
      <c r="AJ85" s="240"/>
      <c r="AK85" s="62"/>
      <c r="AL85" s="62"/>
      <c r="AM85" s="62"/>
      <c r="AN85" s="62"/>
      <c r="AO85" s="62"/>
      <c r="AP85" s="62"/>
      <c r="AQ85" s="62"/>
      <c r="AR85" s="63"/>
    </row>
    <row r="86" spans="1:91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1" s="2" customFormat="1" ht="12" customHeight="1">
      <c r="A87" s="33"/>
      <c r="B87" s="34"/>
      <c r="C87" s="28" t="s">
        <v>20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 xml:space="preserve"> 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22</v>
      </c>
      <c r="AJ87" s="35"/>
      <c r="AK87" s="35"/>
      <c r="AL87" s="35"/>
      <c r="AM87" s="241" t="str">
        <f>IF(AN8= "","",AN8)</f>
        <v/>
      </c>
      <c r="AN87" s="241"/>
      <c r="AO87" s="35"/>
      <c r="AP87" s="35"/>
      <c r="AQ87" s="35"/>
      <c r="AR87" s="38"/>
      <c r="BE87" s="33"/>
    </row>
    <row r="88" spans="1:91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1" s="2" customFormat="1" ht="25.7" customHeight="1">
      <c r="A89" s="33"/>
      <c r="B89" s="34"/>
      <c r="C89" s="28" t="s">
        <v>23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>Statutární město Liberec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29</v>
      </c>
      <c r="AJ89" s="35"/>
      <c r="AK89" s="35"/>
      <c r="AL89" s="35"/>
      <c r="AM89" s="242" t="str">
        <f>IF(E17="","",E17)</f>
        <v>Atelier Janek spol. s r.o., Jan Svoboda</v>
      </c>
      <c r="AN89" s="243"/>
      <c r="AO89" s="243"/>
      <c r="AP89" s="243"/>
      <c r="AQ89" s="35"/>
      <c r="AR89" s="38"/>
      <c r="AS89" s="244" t="s">
        <v>55</v>
      </c>
      <c r="AT89" s="245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1" s="2" customFormat="1" ht="15.2" customHeight="1">
      <c r="A90" s="33"/>
      <c r="B90" s="34"/>
      <c r="C90" s="28" t="s">
        <v>27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32</v>
      </c>
      <c r="AJ90" s="35"/>
      <c r="AK90" s="35"/>
      <c r="AL90" s="35"/>
      <c r="AM90" s="242" t="str">
        <f>IF(E20="","",E20)</f>
        <v>Bc. Zuzana Kosáková</v>
      </c>
      <c r="AN90" s="243"/>
      <c r="AO90" s="243"/>
      <c r="AP90" s="243"/>
      <c r="AQ90" s="35"/>
      <c r="AR90" s="38"/>
      <c r="AS90" s="246"/>
      <c r="AT90" s="247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1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48"/>
      <c r="AT91" s="249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1" s="2" customFormat="1" ht="29.25" customHeight="1">
      <c r="A92" s="33"/>
      <c r="B92" s="34"/>
      <c r="C92" s="250" t="s">
        <v>56</v>
      </c>
      <c r="D92" s="251"/>
      <c r="E92" s="251"/>
      <c r="F92" s="251"/>
      <c r="G92" s="251"/>
      <c r="H92" s="72"/>
      <c r="I92" s="253" t="s">
        <v>57</v>
      </c>
      <c r="J92" s="251"/>
      <c r="K92" s="251"/>
      <c r="L92" s="251"/>
      <c r="M92" s="251"/>
      <c r="N92" s="251"/>
      <c r="O92" s="251"/>
      <c r="P92" s="251"/>
      <c r="Q92" s="251"/>
      <c r="R92" s="251"/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2" t="s">
        <v>58</v>
      </c>
      <c r="AH92" s="251"/>
      <c r="AI92" s="251"/>
      <c r="AJ92" s="251"/>
      <c r="AK92" s="251"/>
      <c r="AL92" s="251"/>
      <c r="AM92" s="251"/>
      <c r="AN92" s="253" t="s">
        <v>59</v>
      </c>
      <c r="AO92" s="251"/>
      <c r="AP92" s="254"/>
      <c r="AQ92" s="73" t="s">
        <v>60</v>
      </c>
      <c r="AR92" s="38"/>
      <c r="AS92" s="74" t="s">
        <v>61</v>
      </c>
      <c r="AT92" s="75" t="s">
        <v>62</v>
      </c>
      <c r="AU92" s="75" t="s">
        <v>63</v>
      </c>
      <c r="AV92" s="75" t="s">
        <v>64</v>
      </c>
      <c r="AW92" s="75" t="s">
        <v>65</v>
      </c>
      <c r="AX92" s="75" t="s">
        <v>66</v>
      </c>
      <c r="AY92" s="75" t="s">
        <v>67</v>
      </c>
      <c r="AZ92" s="75" t="s">
        <v>68</v>
      </c>
      <c r="BA92" s="75" t="s">
        <v>69</v>
      </c>
      <c r="BB92" s="75" t="s">
        <v>70</v>
      </c>
      <c r="BC92" s="75" t="s">
        <v>71</v>
      </c>
      <c r="BD92" s="76" t="s">
        <v>72</v>
      </c>
      <c r="BE92" s="33"/>
    </row>
    <row r="93" spans="1:91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1" s="6" customFormat="1" ht="32.450000000000003" customHeight="1">
      <c r="B94" s="80"/>
      <c r="C94" s="81" t="s">
        <v>73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58">
        <f>ROUND(SUM(AG95:AG99),2)</f>
        <v>0</v>
      </c>
      <c r="AH94" s="258"/>
      <c r="AI94" s="258"/>
      <c r="AJ94" s="258"/>
      <c r="AK94" s="258"/>
      <c r="AL94" s="258"/>
      <c r="AM94" s="258"/>
      <c r="AN94" s="259">
        <f t="shared" ref="AN94:AN99" si="0">SUM(AG94,AT94)</f>
        <v>0</v>
      </c>
      <c r="AO94" s="259"/>
      <c r="AP94" s="259"/>
      <c r="AQ94" s="84" t="s">
        <v>1</v>
      </c>
      <c r="AR94" s="85"/>
      <c r="AS94" s="86">
        <f>ROUND(SUM(AS95:AS99),2)</f>
        <v>0</v>
      </c>
      <c r="AT94" s="87">
        <f t="shared" ref="AT94:AT99" si="1">ROUND(SUM(AV94:AW94),2)</f>
        <v>0</v>
      </c>
      <c r="AU94" s="88">
        <f>ROUND(SUM(AU95:AU99),5)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ROUND(SUM(AZ95:AZ99),2)</f>
        <v>0</v>
      </c>
      <c r="BA94" s="87">
        <f>ROUND(SUM(BA95:BA99),2)</f>
        <v>0</v>
      </c>
      <c r="BB94" s="87">
        <f>ROUND(SUM(BB95:BB99),2)</f>
        <v>0</v>
      </c>
      <c r="BC94" s="87">
        <f>ROUND(SUM(BC95:BC99),2)</f>
        <v>0</v>
      </c>
      <c r="BD94" s="89">
        <f>ROUND(SUM(BD95:BD99),2)</f>
        <v>0</v>
      </c>
      <c r="BS94" s="90" t="s">
        <v>74</v>
      </c>
      <c r="BT94" s="90" t="s">
        <v>75</v>
      </c>
      <c r="BU94" s="91" t="s">
        <v>76</v>
      </c>
      <c r="BV94" s="90" t="s">
        <v>77</v>
      </c>
      <c r="BW94" s="90" t="s">
        <v>5</v>
      </c>
      <c r="BX94" s="90" t="s">
        <v>78</v>
      </c>
      <c r="CL94" s="90" t="s">
        <v>1</v>
      </c>
    </row>
    <row r="95" spans="1:91" s="7" customFormat="1" ht="16.5" customHeight="1">
      <c r="A95" s="92" t="s">
        <v>79</v>
      </c>
      <c r="B95" s="93"/>
      <c r="C95" s="94"/>
      <c r="D95" s="255" t="s">
        <v>80</v>
      </c>
      <c r="E95" s="255"/>
      <c r="F95" s="255"/>
      <c r="G95" s="255"/>
      <c r="H95" s="255"/>
      <c r="I95" s="95"/>
      <c r="J95" s="255" t="s">
        <v>81</v>
      </c>
      <c r="K95" s="255"/>
      <c r="L95" s="255"/>
      <c r="M95" s="255"/>
      <c r="N95" s="255"/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6">
        <f>'SO 701 - Stavební část'!J30</f>
        <v>0</v>
      </c>
      <c r="AH95" s="257"/>
      <c r="AI95" s="257"/>
      <c r="AJ95" s="257"/>
      <c r="AK95" s="257"/>
      <c r="AL95" s="257"/>
      <c r="AM95" s="257"/>
      <c r="AN95" s="256">
        <f t="shared" si="0"/>
        <v>0</v>
      </c>
      <c r="AO95" s="257"/>
      <c r="AP95" s="257"/>
      <c r="AQ95" s="96" t="s">
        <v>82</v>
      </c>
      <c r="AR95" s="97"/>
      <c r="AS95" s="98">
        <v>0</v>
      </c>
      <c r="AT95" s="99">
        <f t="shared" si="1"/>
        <v>0</v>
      </c>
      <c r="AU95" s="100">
        <f>'SO 701 - Stavební část'!P128</f>
        <v>0</v>
      </c>
      <c r="AV95" s="99">
        <f>'SO 701 - Stavební část'!J33</f>
        <v>0</v>
      </c>
      <c r="AW95" s="99">
        <f>'SO 701 - Stavební část'!J34</f>
        <v>0</v>
      </c>
      <c r="AX95" s="99">
        <f>'SO 701 - Stavební část'!J35</f>
        <v>0</v>
      </c>
      <c r="AY95" s="99">
        <f>'SO 701 - Stavební část'!J36</f>
        <v>0</v>
      </c>
      <c r="AZ95" s="99">
        <f>'SO 701 - Stavební část'!F33</f>
        <v>0</v>
      </c>
      <c r="BA95" s="99">
        <f>'SO 701 - Stavební část'!F34</f>
        <v>0</v>
      </c>
      <c r="BB95" s="99">
        <f>'SO 701 - Stavební část'!F35</f>
        <v>0</v>
      </c>
      <c r="BC95" s="99">
        <f>'SO 701 - Stavební část'!F36</f>
        <v>0</v>
      </c>
      <c r="BD95" s="101">
        <f>'SO 701 - Stavební část'!F37</f>
        <v>0</v>
      </c>
      <c r="BT95" s="102" t="s">
        <v>83</v>
      </c>
      <c r="BV95" s="102" t="s">
        <v>77</v>
      </c>
      <c r="BW95" s="102" t="s">
        <v>84</v>
      </c>
      <c r="BX95" s="102" t="s">
        <v>5</v>
      </c>
      <c r="CL95" s="102" t="s">
        <v>1</v>
      </c>
      <c r="CM95" s="102" t="s">
        <v>85</v>
      </c>
    </row>
    <row r="96" spans="1:91" s="7" customFormat="1" ht="24.75" customHeight="1">
      <c r="A96" s="92" t="s">
        <v>79</v>
      </c>
      <c r="B96" s="93"/>
      <c r="C96" s="94"/>
      <c r="D96" s="255" t="s">
        <v>86</v>
      </c>
      <c r="E96" s="255"/>
      <c r="F96" s="255"/>
      <c r="G96" s="255"/>
      <c r="H96" s="255"/>
      <c r="I96" s="95"/>
      <c r="J96" s="255" t="s">
        <v>87</v>
      </c>
      <c r="K96" s="255"/>
      <c r="L96" s="255"/>
      <c r="M96" s="255"/>
      <c r="N96" s="255"/>
      <c r="O96" s="255"/>
      <c r="P96" s="255"/>
      <c r="Q96" s="255"/>
      <c r="R96" s="255"/>
      <c r="S96" s="255"/>
      <c r="T96" s="255"/>
      <c r="U96" s="255"/>
      <c r="V96" s="255"/>
      <c r="W96" s="255"/>
      <c r="X96" s="255"/>
      <c r="Y96" s="255"/>
      <c r="Z96" s="255"/>
      <c r="AA96" s="255"/>
      <c r="AB96" s="255"/>
      <c r="AC96" s="255"/>
      <c r="AD96" s="255"/>
      <c r="AE96" s="255"/>
      <c r="AF96" s="255"/>
      <c r="AG96" s="256">
        <f>'SO 701_01 - Elektromontáž...'!J30</f>
        <v>0</v>
      </c>
      <c r="AH96" s="257"/>
      <c r="AI96" s="257"/>
      <c r="AJ96" s="257"/>
      <c r="AK96" s="257"/>
      <c r="AL96" s="257"/>
      <c r="AM96" s="257"/>
      <c r="AN96" s="256">
        <f t="shared" si="0"/>
        <v>0</v>
      </c>
      <c r="AO96" s="257"/>
      <c r="AP96" s="257"/>
      <c r="AQ96" s="96" t="s">
        <v>82</v>
      </c>
      <c r="AR96" s="97"/>
      <c r="AS96" s="98">
        <v>0</v>
      </c>
      <c r="AT96" s="99">
        <f t="shared" si="1"/>
        <v>0</v>
      </c>
      <c r="AU96" s="100">
        <f>'SO 701_01 - Elektromontáž...'!P122</f>
        <v>0</v>
      </c>
      <c r="AV96" s="99">
        <f>'SO 701_01 - Elektromontáž...'!J33</f>
        <v>0</v>
      </c>
      <c r="AW96" s="99">
        <f>'SO 701_01 - Elektromontáž...'!J34</f>
        <v>0</v>
      </c>
      <c r="AX96" s="99">
        <f>'SO 701_01 - Elektromontáž...'!J35</f>
        <v>0</v>
      </c>
      <c r="AY96" s="99">
        <f>'SO 701_01 - Elektromontáž...'!J36</f>
        <v>0</v>
      </c>
      <c r="AZ96" s="99">
        <f>'SO 701_01 - Elektromontáž...'!F33</f>
        <v>0</v>
      </c>
      <c r="BA96" s="99">
        <f>'SO 701_01 - Elektromontáž...'!F34</f>
        <v>0</v>
      </c>
      <c r="BB96" s="99">
        <f>'SO 701_01 - Elektromontáž...'!F35</f>
        <v>0</v>
      </c>
      <c r="BC96" s="99">
        <f>'SO 701_01 - Elektromontáž...'!F36</f>
        <v>0</v>
      </c>
      <c r="BD96" s="101">
        <f>'SO 701_01 - Elektromontáž...'!F37</f>
        <v>0</v>
      </c>
      <c r="BT96" s="102" t="s">
        <v>83</v>
      </c>
      <c r="BV96" s="102" t="s">
        <v>77</v>
      </c>
      <c r="BW96" s="102" t="s">
        <v>88</v>
      </c>
      <c r="BX96" s="102" t="s">
        <v>5</v>
      </c>
      <c r="CL96" s="102" t="s">
        <v>1</v>
      </c>
      <c r="CM96" s="102" t="s">
        <v>85</v>
      </c>
    </row>
    <row r="97" spans="1:91" s="7" customFormat="1" ht="24.75" customHeight="1">
      <c r="A97" s="92" t="s">
        <v>79</v>
      </c>
      <c r="B97" s="93"/>
      <c r="C97" s="94"/>
      <c r="D97" s="255" t="s">
        <v>89</v>
      </c>
      <c r="E97" s="255"/>
      <c r="F97" s="255"/>
      <c r="G97" s="255"/>
      <c r="H97" s="255"/>
      <c r="I97" s="95"/>
      <c r="J97" s="255" t="s">
        <v>90</v>
      </c>
      <c r="K97" s="255"/>
      <c r="L97" s="255"/>
      <c r="M97" s="255"/>
      <c r="N97" s="255"/>
      <c r="O97" s="255"/>
      <c r="P97" s="255"/>
      <c r="Q97" s="255"/>
      <c r="R97" s="255"/>
      <c r="S97" s="255"/>
      <c r="T97" s="255"/>
      <c r="U97" s="255"/>
      <c r="V97" s="255"/>
      <c r="W97" s="255"/>
      <c r="X97" s="255"/>
      <c r="Y97" s="255"/>
      <c r="Z97" s="255"/>
      <c r="AA97" s="255"/>
      <c r="AB97" s="255"/>
      <c r="AC97" s="255"/>
      <c r="AD97" s="255"/>
      <c r="AE97" s="255"/>
      <c r="AF97" s="255"/>
      <c r="AG97" s="256">
        <f>'SO 701_02 - ZTI'!J30</f>
        <v>0</v>
      </c>
      <c r="AH97" s="257"/>
      <c r="AI97" s="257"/>
      <c r="AJ97" s="257"/>
      <c r="AK97" s="257"/>
      <c r="AL97" s="257"/>
      <c r="AM97" s="257"/>
      <c r="AN97" s="256">
        <f t="shared" si="0"/>
        <v>0</v>
      </c>
      <c r="AO97" s="257"/>
      <c r="AP97" s="257"/>
      <c r="AQ97" s="96" t="s">
        <v>82</v>
      </c>
      <c r="AR97" s="97"/>
      <c r="AS97" s="98">
        <v>0</v>
      </c>
      <c r="AT97" s="99">
        <f t="shared" si="1"/>
        <v>0</v>
      </c>
      <c r="AU97" s="100">
        <f>'SO 701_02 - ZTI'!P119</f>
        <v>0</v>
      </c>
      <c r="AV97" s="99">
        <f>'SO 701_02 - ZTI'!J33</f>
        <v>0</v>
      </c>
      <c r="AW97" s="99">
        <f>'SO 701_02 - ZTI'!J34</f>
        <v>0</v>
      </c>
      <c r="AX97" s="99">
        <f>'SO 701_02 - ZTI'!J35</f>
        <v>0</v>
      </c>
      <c r="AY97" s="99">
        <f>'SO 701_02 - ZTI'!J36</f>
        <v>0</v>
      </c>
      <c r="AZ97" s="99">
        <f>'SO 701_02 - ZTI'!F33</f>
        <v>0</v>
      </c>
      <c r="BA97" s="99">
        <f>'SO 701_02 - ZTI'!F34</f>
        <v>0</v>
      </c>
      <c r="BB97" s="99">
        <f>'SO 701_02 - ZTI'!F35</f>
        <v>0</v>
      </c>
      <c r="BC97" s="99">
        <f>'SO 701_02 - ZTI'!F36</f>
        <v>0</v>
      </c>
      <c r="BD97" s="101">
        <f>'SO 701_02 - ZTI'!F37</f>
        <v>0</v>
      </c>
      <c r="BT97" s="102" t="s">
        <v>83</v>
      </c>
      <c r="BV97" s="102" t="s">
        <v>77</v>
      </c>
      <c r="BW97" s="102" t="s">
        <v>91</v>
      </c>
      <c r="BX97" s="102" t="s">
        <v>5</v>
      </c>
      <c r="CL97" s="102" t="s">
        <v>1</v>
      </c>
      <c r="CM97" s="102" t="s">
        <v>85</v>
      </c>
    </row>
    <row r="98" spans="1:91" s="7" customFormat="1" ht="24.75" customHeight="1">
      <c r="A98" s="92" t="s">
        <v>79</v>
      </c>
      <c r="B98" s="93"/>
      <c r="C98" s="94"/>
      <c r="D98" s="255" t="s">
        <v>92</v>
      </c>
      <c r="E98" s="255"/>
      <c r="F98" s="255"/>
      <c r="G98" s="255"/>
      <c r="H98" s="255"/>
      <c r="I98" s="95"/>
      <c r="J98" s="255" t="s">
        <v>93</v>
      </c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255"/>
      <c r="AE98" s="255"/>
      <c r="AF98" s="255"/>
      <c r="AG98" s="256">
        <f>'SO 701_03 - Vytápění'!J30</f>
        <v>0</v>
      </c>
      <c r="AH98" s="257"/>
      <c r="AI98" s="257"/>
      <c r="AJ98" s="257"/>
      <c r="AK98" s="257"/>
      <c r="AL98" s="257"/>
      <c r="AM98" s="257"/>
      <c r="AN98" s="256">
        <f t="shared" si="0"/>
        <v>0</v>
      </c>
      <c r="AO98" s="257"/>
      <c r="AP98" s="257"/>
      <c r="AQ98" s="96" t="s">
        <v>82</v>
      </c>
      <c r="AR98" s="97"/>
      <c r="AS98" s="98">
        <v>0</v>
      </c>
      <c r="AT98" s="99">
        <f t="shared" si="1"/>
        <v>0</v>
      </c>
      <c r="AU98" s="100">
        <f>'SO 701_03 - Vytápění'!P118</f>
        <v>0</v>
      </c>
      <c r="AV98" s="99">
        <f>'SO 701_03 - Vytápění'!J33</f>
        <v>0</v>
      </c>
      <c r="AW98" s="99">
        <f>'SO 701_03 - Vytápění'!J34</f>
        <v>0</v>
      </c>
      <c r="AX98" s="99">
        <f>'SO 701_03 - Vytápění'!J35</f>
        <v>0</v>
      </c>
      <c r="AY98" s="99">
        <f>'SO 701_03 - Vytápění'!J36</f>
        <v>0</v>
      </c>
      <c r="AZ98" s="99">
        <f>'SO 701_03 - Vytápění'!F33</f>
        <v>0</v>
      </c>
      <c r="BA98" s="99">
        <f>'SO 701_03 - Vytápění'!F34</f>
        <v>0</v>
      </c>
      <c r="BB98" s="99">
        <f>'SO 701_03 - Vytápění'!F35</f>
        <v>0</v>
      </c>
      <c r="BC98" s="99">
        <f>'SO 701_03 - Vytápění'!F36</f>
        <v>0</v>
      </c>
      <c r="BD98" s="101">
        <f>'SO 701_03 - Vytápění'!F37</f>
        <v>0</v>
      </c>
      <c r="BT98" s="102" t="s">
        <v>83</v>
      </c>
      <c r="BV98" s="102" t="s">
        <v>77</v>
      </c>
      <c r="BW98" s="102" t="s">
        <v>94</v>
      </c>
      <c r="BX98" s="102" t="s">
        <v>5</v>
      </c>
      <c r="CL98" s="102" t="s">
        <v>1</v>
      </c>
      <c r="CM98" s="102" t="s">
        <v>85</v>
      </c>
    </row>
    <row r="99" spans="1:91" s="7" customFormat="1" ht="16.5" customHeight="1">
      <c r="A99" s="92" t="s">
        <v>79</v>
      </c>
      <c r="B99" s="93"/>
      <c r="C99" s="94"/>
      <c r="D99" s="255" t="s">
        <v>95</v>
      </c>
      <c r="E99" s="255"/>
      <c r="F99" s="255"/>
      <c r="G99" s="255"/>
      <c r="H99" s="255"/>
      <c r="I99" s="95"/>
      <c r="J99" s="255" t="s">
        <v>96</v>
      </c>
      <c r="K99" s="255"/>
      <c r="L99" s="255"/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255"/>
      <c r="Y99" s="255"/>
      <c r="Z99" s="255"/>
      <c r="AA99" s="255"/>
      <c r="AB99" s="255"/>
      <c r="AC99" s="255"/>
      <c r="AD99" s="255"/>
      <c r="AE99" s="255"/>
      <c r="AF99" s="255"/>
      <c r="AG99" s="256">
        <f>'SO 999 - Vícerozpočtové n...'!J30</f>
        <v>0</v>
      </c>
      <c r="AH99" s="257"/>
      <c r="AI99" s="257"/>
      <c r="AJ99" s="257"/>
      <c r="AK99" s="257"/>
      <c r="AL99" s="257"/>
      <c r="AM99" s="257"/>
      <c r="AN99" s="256">
        <f t="shared" si="0"/>
        <v>0</v>
      </c>
      <c r="AO99" s="257"/>
      <c r="AP99" s="257"/>
      <c r="AQ99" s="96" t="s">
        <v>82</v>
      </c>
      <c r="AR99" s="97"/>
      <c r="AS99" s="103">
        <v>0</v>
      </c>
      <c r="AT99" s="104">
        <f t="shared" si="1"/>
        <v>0</v>
      </c>
      <c r="AU99" s="105">
        <f>'SO 999 - Vícerozpočtové n...'!P119</f>
        <v>0</v>
      </c>
      <c r="AV99" s="104">
        <f>'SO 999 - Vícerozpočtové n...'!J33</f>
        <v>0</v>
      </c>
      <c r="AW99" s="104">
        <f>'SO 999 - Vícerozpočtové n...'!J34</f>
        <v>0</v>
      </c>
      <c r="AX99" s="104">
        <f>'SO 999 - Vícerozpočtové n...'!J35</f>
        <v>0</v>
      </c>
      <c r="AY99" s="104">
        <f>'SO 999 - Vícerozpočtové n...'!J36</f>
        <v>0</v>
      </c>
      <c r="AZ99" s="104">
        <f>'SO 999 - Vícerozpočtové n...'!F33</f>
        <v>0</v>
      </c>
      <c r="BA99" s="104">
        <f>'SO 999 - Vícerozpočtové n...'!F34</f>
        <v>0</v>
      </c>
      <c r="BB99" s="104">
        <f>'SO 999 - Vícerozpočtové n...'!F35</f>
        <v>0</v>
      </c>
      <c r="BC99" s="104">
        <f>'SO 999 - Vícerozpočtové n...'!F36</f>
        <v>0</v>
      </c>
      <c r="BD99" s="106">
        <f>'SO 999 - Vícerozpočtové n...'!F37</f>
        <v>0</v>
      </c>
      <c r="BT99" s="102" t="s">
        <v>83</v>
      </c>
      <c r="BV99" s="102" t="s">
        <v>77</v>
      </c>
      <c r="BW99" s="102" t="s">
        <v>97</v>
      </c>
      <c r="BX99" s="102" t="s">
        <v>5</v>
      </c>
      <c r="CL99" s="102" t="s">
        <v>1</v>
      </c>
      <c r="CM99" s="102" t="s">
        <v>85</v>
      </c>
    </row>
    <row r="100" spans="1:91" s="2" customFormat="1" ht="30" customHeight="1">
      <c r="A100" s="33"/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8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91" s="2" customFormat="1" ht="6.95" customHeight="1">
      <c r="A101" s="33"/>
      <c r="B101" s="53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38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</sheetData>
  <sheetProtection algorithmName="SHA-512" hashValue="RXn8MKGfPaUpiChzvOI9O5VhmlzYcyoGmQ6a7hZq0k7aRjpnyhWgsBjPtFlwD9tw1A0L5/r+fW7GyE0F/+tPfA==" saltValue="L8k/4FnSnQXmNxNdbBHkbJIiSg/++V59H6xV9vawMqrBCzvNz4ie0Y0M3NXagnz/Gf0QFaBfPyvFpTK8tEdA/g==" spinCount="100000" sheet="1" objects="1" scenarios="1"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J85"/>
    <mergeCell ref="AM87:AN87"/>
    <mergeCell ref="AM89:AP89"/>
    <mergeCell ref="AS89:AT91"/>
    <mergeCell ref="AM90:AP90"/>
  </mergeCells>
  <hyperlinks>
    <hyperlink ref="A95" location="'SO 701 - Stavební část'!C2" display="/"/>
    <hyperlink ref="A96" location="'SO 701_01 - Elektromontáž...'!C2" display="/"/>
    <hyperlink ref="A97" location="'SO 701_02 - ZTI'!C2" display="/"/>
    <hyperlink ref="A98" location="'SO 701_03 - Vytápění'!C2" display="/"/>
    <hyperlink ref="A99" location="'SO 999 - Vícerozpočtové n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72"/>
  <sheetViews>
    <sheetView showGridLines="0" tabSelected="1" workbookViewId="0">
      <selection activeCell="J12" sqref="J1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6" t="s">
        <v>84</v>
      </c>
    </row>
    <row r="3" spans="1:46" s="1" customFormat="1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85</v>
      </c>
    </row>
    <row r="4" spans="1:46" s="1" customFormat="1" ht="24.95" customHeight="1">
      <c r="B4" s="19"/>
      <c r="D4" s="109" t="s">
        <v>98</v>
      </c>
      <c r="L4" s="19"/>
      <c r="M4" s="110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1" t="s">
        <v>16</v>
      </c>
      <c r="L6" s="19"/>
    </row>
    <row r="7" spans="1:46" s="1" customFormat="1" ht="16.5" customHeight="1">
      <c r="B7" s="19"/>
      <c r="E7" s="280" t="str">
        <f>'Rekapitulace stavby'!K6</f>
        <v>ZŠ Sokolovská - stavební úprava</v>
      </c>
      <c r="F7" s="281"/>
      <c r="G7" s="281"/>
      <c r="H7" s="281"/>
      <c r="L7" s="19"/>
    </row>
    <row r="8" spans="1:46" s="2" customFormat="1" ht="12" customHeight="1">
      <c r="A8" s="33"/>
      <c r="B8" s="38"/>
      <c r="C8" s="33"/>
      <c r="D8" s="111" t="s">
        <v>99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82" t="s">
        <v>100</v>
      </c>
      <c r="F9" s="283"/>
      <c r="G9" s="283"/>
      <c r="H9" s="283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>
        <f>'Rekapitulace stavby'!AN8</f>
        <v>0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23</v>
      </c>
      <c r="E14" s="33"/>
      <c r="F14" s="33"/>
      <c r="G14" s="33"/>
      <c r="H14" s="33"/>
      <c r="I14" s="111" t="s">
        <v>24</v>
      </c>
      <c r="J14" s="112" t="s">
        <v>1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25</v>
      </c>
      <c r="F15" s="33"/>
      <c r="G15" s="33"/>
      <c r="H15" s="33"/>
      <c r="I15" s="111" t="s">
        <v>26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27</v>
      </c>
      <c r="E17" s="33"/>
      <c r="F17" s="33"/>
      <c r="G17" s="33"/>
      <c r="H17" s="33"/>
      <c r="I17" s="111" t="s">
        <v>24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84" t="str">
        <f>'Rekapitulace stavby'!E14</f>
        <v>Vyplň údaj</v>
      </c>
      <c r="F18" s="285"/>
      <c r="G18" s="285"/>
      <c r="H18" s="285"/>
      <c r="I18" s="111" t="s">
        <v>26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29</v>
      </c>
      <c r="E20" s="33"/>
      <c r="F20" s="33"/>
      <c r="G20" s="33"/>
      <c r="H20" s="33"/>
      <c r="I20" s="111" t="s">
        <v>24</v>
      </c>
      <c r="J20" s="112" t="s">
        <v>1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30</v>
      </c>
      <c r="F21" s="33"/>
      <c r="G21" s="33"/>
      <c r="H21" s="33"/>
      <c r="I21" s="111" t="s">
        <v>26</v>
      </c>
      <c r="J21" s="112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32</v>
      </c>
      <c r="E23" s="33"/>
      <c r="F23" s="33"/>
      <c r="G23" s="33"/>
      <c r="H23" s="33"/>
      <c r="I23" s="111" t="s">
        <v>24</v>
      </c>
      <c r="J23" s="112" t="s">
        <v>1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">
        <v>33</v>
      </c>
      <c r="F24" s="33"/>
      <c r="G24" s="33"/>
      <c r="H24" s="33"/>
      <c r="I24" s="111" t="s">
        <v>26</v>
      </c>
      <c r="J24" s="112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34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4"/>
      <c r="B27" s="115"/>
      <c r="C27" s="114"/>
      <c r="D27" s="114"/>
      <c r="E27" s="286" t="s">
        <v>1</v>
      </c>
      <c r="F27" s="286"/>
      <c r="G27" s="286"/>
      <c r="H27" s="286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8" t="s">
        <v>35</v>
      </c>
      <c r="E30" s="33"/>
      <c r="F30" s="33"/>
      <c r="G30" s="33"/>
      <c r="H30" s="33"/>
      <c r="I30" s="33"/>
      <c r="J30" s="119">
        <f>ROUND(J128,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20" t="s">
        <v>37</v>
      </c>
      <c r="G32" s="33"/>
      <c r="H32" s="33"/>
      <c r="I32" s="120" t="s">
        <v>36</v>
      </c>
      <c r="J32" s="120" t="s">
        <v>38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21" t="s">
        <v>39</v>
      </c>
      <c r="E33" s="111" t="s">
        <v>40</v>
      </c>
      <c r="F33" s="122">
        <f>ROUND((SUM(BE128:BE371)),  2)</f>
        <v>0</v>
      </c>
      <c r="G33" s="33"/>
      <c r="H33" s="33"/>
      <c r="I33" s="123">
        <v>0.21</v>
      </c>
      <c r="J33" s="122">
        <f>ROUND(((SUM(BE128:BE371))*I33),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11" t="s">
        <v>41</v>
      </c>
      <c r="F34" s="122">
        <f>ROUND((SUM(BF128:BF371)),  2)</f>
        <v>0</v>
      </c>
      <c r="G34" s="33"/>
      <c r="H34" s="33"/>
      <c r="I34" s="123">
        <v>0.12</v>
      </c>
      <c r="J34" s="122">
        <f>ROUND(((SUM(BF128:BF371))*I34),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42</v>
      </c>
      <c r="F35" s="122">
        <f>ROUND((SUM(BG128:BG371)),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43</v>
      </c>
      <c r="F36" s="122">
        <f>ROUND((SUM(BH128:BH371)),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44</v>
      </c>
      <c r="F37" s="122">
        <f>ROUND((SUM(BI128:BI371)),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4"/>
      <c r="D39" s="125" t="s">
        <v>45</v>
      </c>
      <c r="E39" s="126"/>
      <c r="F39" s="126"/>
      <c r="G39" s="127" t="s">
        <v>46</v>
      </c>
      <c r="H39" s="128" t="s">
        <v>47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0"/>
      <c r="D50" s="131" t="s">
        <v>48</v>
      </c>
      <c r="E50" s="132"/>
      <c r="F50" s="132"/>
      <c r="G50" s="131" t="s">
        <v>49</v>
      </c>
      <c r="H50" s="132"/>
      <c r="I50" s="132"/>
      <c r="J50" s="132"/>
      <c r="K50" s="132"/>
      <c r="L50" s="50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33" t="s">
        <v>50</v>
      </c>
      <c r="E61" s="134"/>
      <c r="F61" s="135" t="s">
        <v>51</v>
      </c>
      <c r="G61" s="133" t="s">
        <v>50</v>
      </c>
      <c r="H61" s="134"/>
      <c r="I61" s="134"/>
      <c r="J61" s="136" t="s">
        <v>51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31" t="s">
        <v>52</v>
      </c>
      <c r="E65" s="137"/>
      <c r="F65" s="137"/>
      <c r="G65" s="131" t="s">
        <v>53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33" t="s">
        <v>50</v>
      </c>
      <c r="E76" s="134"/>
      <c r="F76" s="135" t="s">
        <v>51</v>
      </c>
      <c r="G76" s="133" t="s">
        <v>50</v>
      </c>
      <c r="H76" s="134"/>
      <c r="I76" s="134"/>
      <c r="J76" s="136" t="s">
        <v>51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101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87" t="str">
        <f>E7</f>
        <v>ZŠ Sokolovská - stavební úprava</v>
      </c>
      <c r="F85" s="288"/>
      <c r="G85" s="288"/>
      <c r="H85" s="288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99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239" t="str">
        <f>E9</f>
        <v>SO 701 - Stavební část</v>
      </c>
      <c r="F87" s="289"/>
      <c r="G87" s="289"/>
      <c r="H87" s="289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5"/>
      <c r="E89" s="35"/>
      <c r="F89" s="26" t="str">
        <f>F12</f>
        <v xml:space="preserve"> </v>
      </c>
      <c r="G89" s="35"/>
      <c r="H89" s="35"/>
      <c r="I89" s="28" t="s">
        <v>22</v>
      </c>
      <c r="J89" s="65">
        <f>IF(J12="","",J12)</f>
        <v>0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23</v>
      </c>
      <c r="D91" s="35"/>
      <c r="E91" s="35"/>
      <c r="F91" s="26" t="str">
        <f>E15</f>
        <v>Statutární město Liberec</v>
      </c>
      <c r="G91" s="35"/>
      <c r="H91" s="35"/>
      <c r="I91" s="28" t="s">
        <v>29</v>
      </c>
      <c r="J91" s="31" t="str">
        <f>E21</f>
        <v>Atelier Janek spol. s r.o., Jan Svoboda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5"/>
      <c r="E92" s="35"/>
      <c r="F92" s="26" t="str">
        <f>IF(E18="","",E18)</f>
        <v>Vyplň údaj</v>
      </c>
      <c r="G92" s="35"/>
      <c r="H92" s="35"/>
      <c r="I92" s="28" t="s">
        <v>32</v>
      </c>
      <c r="J92" s="31" t="str">
        <f>E24</f>
        <v>Bc. Zuzana Kosáková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42" t="s">
        <v>102</v>
      </c>
      <c r="D94" s="143"/>
      <c r="E94" s="143"/>
      <c r="F94" s="143"/>
      <c r="G94" s="143"/>
      <c r="H94" s="143"/>
      <c r="I94" s="143"/>
      <c r="J94" s="144" t="s">
        <v>103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5" t="s">
        <v>104</v>
      </c>
      <c r="D96" s="35"/>
      <c r="E96" s="35"/>
      <c r="F96" s="35"/>
      <c r="G96" s="35"/>
      <c r="H96" s="35"/>
      <c r="I96" s="35"/>
      <c r="J96" s="83">
        <f>J128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105</v>
      </c>
    </row>
    <row r="97" spans="1:31" s="9" customFormat="1" ht="24.95" customHeight="1">
      <c r="B97" s="146"/>
      <c r="C97" s="147"/>
      <c r="D97" s="148" t="s">
        <v>106</v>
      </c>
      <c r="E97" s="149"/>
      <c r="F97" s="149"/>
      <c r="G97" s="149"/>
      <c r="H97" s="149"/>
      <c r="I97" s="149"/>
      <c r="J97" s="150">
        <f>J129</f>
        <v>0</v>
      </c>
      <c r="K97" s="147"/>
      <c r="L97" s="151"/>
    </row>
    <row r="98" spans="1:31" s="10" customFormat="1" ht="19.899999999999999" customHeight="1">
      <c r="B98" s="152"/>
      <c r="C98" s="153"/>
      <c r="D98" s="154" t="s">
        <v>107</v>
      </c>
      <c r="E98" s="155"/>
      <c r="F98" s="155"/>
      <c r="G98" s="155"/>
      <c r="H98" s="155"/>
      <c r="I98" s="155"/>
      <c r="J98" s="156">
        <f>J130</f>
        <v>0</v>
      </c>
      <c r="K98" s="153"/>
      <c r="L98" s="157"/>
    </row>
    <row r="99" spans="1:31" s="10" customFormat="1" ht="19.899999999999999" customHeight="1">
      <c r="B99" s="152"/>
      <c r="C99" s="153"/>
      <c r="D99" s="154" t="s">
        <v>108</v>
      </c>
      <c r="E99" s="155"/>
      <c r="F99" s="155"/>
      <c r="G99" s="155"/>
      <c r="H99" s="155"/>
      <c r="I99" s="155"/>
      <c r="J99" s="156">
        <f>J169</f>
        <v>0</v>
      </c>
      <c r="K99" s="153"/>
      <c r="L99" s="157"/>
    </row>
    <row r="100" spans="1:31" s="10" customFormat="1" ht="19.899999999999999" customHeight="1">
      <c r="B100" s="152"/>
      <c r="C100" s="153"/>
      <c r="D100" s="154" t="s">
        <v>109</v>
      </c>
      <c r="E100" s="155"/>
      <c r="F100" s="155"/>
      <c r="G100" s="155"/>
      <c r="H100" s="155"/>
      <c r="I100" s="155"/>
      <c r="J100" s="156">
        <f>J201</f>
        <v>0</v>
      </c>
      <c r="K100" s="153"/>
      <c r="L100" s="157"/>
    </row>
    <row r="101" spans="1:31" s="9" customFormat="1" ht="24.95" customHeight="1">
      <c r="B101" s="146"/>
      <c r="C101" s="147"/>
      <c r="D101" s="148" t="s">
        <v>110</v>
      </c>
      <c r="E101" s="149"/>
      <c r="F101" s="149"/>
      <c r="G101" s="149"/>
      <c r="H101" s="149"/>
      <c r="I101" s="149"/>
      <c r="J101" s="150">
        <f>J210</f>
        <v>0</v>
      </c>
      <c r="K101" s="147"/>
      <c r="L101" s="151"/>
    </row>
    <row r="102" spans="1:31" s="10" customFormat="1" ht="19.899999999999999" customHeight="1">
      <c r="B102" s="152"/>
      <c r="C102" s="153"/>
      <c r="D102" s="154" t="s">
        <v>111</v>
      </c>
      <c r="E102" s="155"/>
      <c r="F102" s="155"/>
      <c r="G102" s="155"/>
      <c r="H102" s="155"/>
      <c r="I102" s="155"/>
      <c r="J102" s="156">
        <f>J211</f>
        <v>0</v>
      </c>
      <c r="K102" s="153"/>
      <c r="L102" s="157"/>
    </row>
    <row r="103" spans="1:31" s="10" customFormat="1" ht="19.899999999999999" customHeight="1">
      <c r="B103" s="152"/>
      <c r="C103" s="153"/>
      <c r="D103" s="154" t="s">
        <v>112</v>
      </c>
      <c r="E103" s="155"/>
      <c r="F103" s="155"/>
      <c r="G103" s="155"/>
      <c r="H103" s="155"/>
      <c r="I103" s="155"/>
      <c r="J103" s="156">
        <f>J246</f>
        <v>0</v>
      </c>
      <c r="K103" s="153"/>
      <c r="L103" s="157"/>
    </row>
    <row r="104" spans="1:31" s="10" customFormat="1" ht="19.899999999999999" customHeight="1">
      <c r="B104" s="152"/>
      <c r="C104" s="153"/>
      <c r="D104" s="154" t="s">
        <v>113</v>
      </c>
      <c r="E104" s="155"/>
      <c r="F104" s="155"/>
      <c r="G104" s="155"/>
      <c r="H104" s="155"/>
      <c r="I104" s="155"/>
      <c r="J104" s="156">
        <f>J255</f>
        <v>0</v>
      </c>
      <c r="K104" s="153"/>
      <c r="L104" s="157"/>
    </row>
    <row r="105" spans="1:31" s="10" customFormat="1" ht="19.899999999999999" customHeight="1">
      <c r="B105" s="152"/>
      <c r="C105" s="153"/>
      <c r="D105" s="154" t="s">
        <v>114</v>
      </c>
      <c r="E105" s="155"/>
      <c r="F105" s="155"/>
      <c r="G105" s="155"/>
      <c r="H105" s="155"/>
      <c r="I105" s="155"/>
      <c r="J105" s="156">
        <f>J289</f>
        <v>0</v>
      </c>
      <c r="K105" s="153"/>
      <c r="L105" s="157"/>
    </row>
    <row r="106" spans="1:31" s="10" customFormat="1" ht="19.899999999999999" customHeight="1">
      <c r="B106" s="152"/>
      <c r="C106" s="153"/>
      <c r="D106" s="154" t="s">
        <v>115</v>
      </c>
      <c r="E106" s="155"/>
      <c r="F106" s="155"/>
      <c r="G106" s="155"/>
      <c r="H106" s="155"/>
      <c r="I106" s="155"/>
      <c r="J106" s="156">
        <f>J315</f>
        <v>0</v>
      </c>
      <c r="K106" s="153"/>
      <c r="L106" s="157"/>
    </row>
    <row r="107" spans="1:31" s="10" customFormat="1" ht="19.899999999999999" customHeight="1">
      <c r="B107" s="152"/>
      <c r="C107" s="153"/>
      <c r="D107" s="154" t="s">
        <v>116</v>
      </c>
      <c r="E107" s="155"/>
      <c r="F107" s="155"/>
      <c r="G107" s="155"/>
      <c r="H107" s="155"/>
      <c r="I107" s="155"/>
      <c r="J107" s="156">
        <f>J353</f>
        <v>0</v>
      </c>
      <c r="K107" s="153"/>
      <c r="L107" s="157"/>
    </row>
    <row r="108" spans="1:31" s="10" customFormat="1" ht="19.899999999999999" customHeight="1">
      <c r="B108" s="152"/>
      <c r="C108" s="153"/>
      <c r="D108" s="154" t="s">
        <v>117</v>
      </c>
      <c r="E108" s="155"/>
      <c r="F108" s="155"/>
      <c r="G108" s="155"/>
      <c r="H108" s="155"/>
      <c r="I108" s="155"/>
      <c r="J108" s="156">
        <f>J356</f>
        <v>0</v>
      </c>
      <c r="K108" s="153"/>
      <c r="L108" s="157"/>
    </row>
    <row r="109" spans="1:31" s="2" customFormat="1" ht="21.75" customHeight="1">
      <c r="A109" s="33"/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5" customHeight="1">
      <c r="A110" s="3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4" spans="1:63" s="2" customFormat="1" ht="6.95" customHeight="1">
      <c r="A114" s="33"/>
      <c r="B114" s="55"/>
      <c r="C114" s="56"/>
      <c r="D114" s="56"/>
      <c r="E114" s="56"/>
      <c r="F114" s="56"/>
      <c r="G114" s="56"/>
      <c r="H114" s="56"/>
      <c r="I114" s="56"/>
      <c r="J114" s="56"/>
      <c r="K114" s="56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4.95" customHeight="1">
      <c r="A115" s="33"/>
      <c r="B115" s="34"/>
      <c r="C115" s="22" t="s">
        <v>118</v>
      </c>
      <c r="D115" s="35"/>
      <c r="E115" s="35"/>
      <c r="F115" s="35"/>
      <c r="G115" s="35"/>
      <c r="H115" s="35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6.95" customHeight="1">
      <c r="A116" s="33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16</v>
      </c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5"/>
      <c r="D118" s="35"/>
      <c r="E118" s="287" t="str">
        <f>E7</f>
        <v>ZŠ Sokolovská - stavební úprava</v>
      </c>
      <c r="F118" s="288"/>
      <c r="G118" s="288"/>
      <c r="H118" s="288"/>
      <c r="I118" s="35"/>
      <c r="J118" s="35"/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8" t="s">
        <v>99</v>
      </c>
      <c r="D119" s="35"/>
      <c r="E119" s="35"/>
      <c r="F119" s="35"/>
      <c r="G119" s="35"/>
      <c r="H119" s="35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6.5" customHeight="1">
      <c r="A120" s="33"/>
      <c r="B120" s="34"/>
      <c r="C120" s="35"/>
      <c r="D120" s="35"/>
      <c r="E120" s="239" t="str">
        <f>E9</f>
        <v>SO 701 - Stavební část</v>
      </c>
      <c r="F120" s="289"/>
      <c r="G120" s="289"/>
      <c r="H120" s="289"/>
      <c r="I120" s="35"/>
      <c r="J120" s="35"/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5"/>
      <c r="D121" s="35"/>
      <c r="E121" s="35"/>
      <c r="F121" s="35"/>
      <c r="G121" s="35"/>
      <c r="H121" s="35"/>
      <c r="I121" s="35"/>
      <c r="J121" s="35"/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>
      <c r="A122" s="33"/>
      <c r="B122" s="34"/>
      <c r="C122" s="28" t="s">
        <v>20</v>
      </c>
      <c r="D122" s="35"/>
      <c r="E122" s="35"/>
      <c r="F122" s="26" t="str">
        <f>F12</f>
        <v xml:space="preserve"> </v>
      </c>
      <c r="G122" s="35"/>
      <c r="H122" s="35"/>
      <c r="I122" s="28" t="s">
        <v>22</v>
      </c>
      <c r="J122" s="65">
        <f>IF(J12="","",J12)</f>
        <v>0</v>
      </c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6.95" customHeight="1">
      <c r="A123" s="33"/>
      <c r="B123" s="34"/>
      <c r="C123" s="35"/>
      <c r="D123" s="35"/>
      <c r="E123" s="35"/>
      <c r="F123" s="35"/>
      <c r="G123" s="35"/>
      <c r="H123" s="35"/>
      <c r="I123" s="35"/>
      <c r="J123" s="35"/>
      <c r="K123" s="35"/>
      <c r="L123" s="50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25.7" customHeight="1">
      <c r="A124" s="33"/>
      <c r="B124" s="34"/>
      <c r="C124" s="28" t="s">
        <v>23</v>
      </c>
      <c r="D124" s="35"/>
      <c r="E124" s="35"/>
      <c r="F124" s="26" t="str">
        <f>E15</f>
        <v>Statutární město Liberec</v>
      </c>
      <c r="G124" s="35"/>
      <c r="H124" s="35"/>
      <c r="I124" s="28" t="s">
        <v>29</v>
      </c>
      <c r="J124" s="31" t="str">
        <f>E21</f>
        <v>Atelier Janek spol. s r.o., Jan Svoboda</v>
      </c>
      <c r="K124" s="35"/>
      <c r="L124" s="50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5.2" customHeight="1">
      <c r="A125" s="33"/>
      <c r="B125" s="34"/>
      <c r="C125" s="28" t="s">
        <v>27</v>
      </c>
      <c r="D125" s="35"/>
      <c r="E125" s="35"/>
      <c r="F125" s="26" t="str">
        <f>IF(E18="","",E18)</f>
        <v>Vyplň údaj</v>
      </c>
      <c r="G125" s="35"/>
      <c r="H125" s="35"/>
      <c r="I125" s="28" t="s">
        <v>32</v>
      </c>
      <c r="J125" s="31" t="str">
        <f>E24</f>
        <v>Bc. Zuzana Kosáková</v>
      </c>
      <c r="K125" s="35"/>
      <c r="L125" s="50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35" customHeight="1">
      <c r="A126" s="33"/>
      <c r="B126" s="34"/>
      <c r="C126" s="35"/>
      <c r="D126" s="35"/>
      <c r="E126" s="35"/>
      <c r="F126" s="35"/>
      <c r="G126" s="35"/>
      <c r="H126" s="35"/>
      <c r="I126" s="35"/>
      <c r="J126" s="35"/>
      <c r="K126" s="35"/>
      <c r="L126" s="50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>
      <c r="A127" s="158"/>
      <c r="B127" s="159"/>
      <c r="C127" s="160" t="s">
        <v>119</v>
      </c>
      <c r="D127" s="161" t="s">
        <v>60</v>
      </c>
      <c r="E127" s="161" t="s">
        <v>56</v>
      </c>
      <c r="F127" s="161" t="s">
        <v>57</v>
      </c>
      <c r="G127" s="161" t="s">
        <v>120</v>
      </c>
      <c r="H127" s="161" t="s">
        <v>121</v>
      </c>
      <c r="I127" s="161" t="s">
        <v>122</v>
      </c>
      <c r="J127" s="161" t="s">
        <v>103</v>
      </c>
      <c r="K127" s="162" t="s">
        <v>123</v>
      </c>
      <c r="L127" s="163"/>
      <c r="M127" s="74" t="s">
        <v>1</v>
      </c>
      <c r="N127" s="75" t="s">
        <v>39</v>
      </c>
      <c r="O127" s="75" t="s">
        <v>124</v>
      </c>
      <c r="P127" s="75" t="s">
        <v>125</v>
      </c>
      <c r="Q127" s="75" t="s">
        <v>126</v>
      </c>
      <c r="R127" s="75" t="s">
        <v>127</v>
      </c>
      <c r="S127" s="75" t="s">
        <v>128</v>
      </c>
      <c r="T127" s="76" t="s">
        <v>129</v>
      </c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58"/>
    </row>
    <row r="128" spans="1:63" s="2" customFormat="1" ht="22.9" customHeight="1">
      <c r="A128" s="33"/>
      <c r="B128" s="34"/>
      <c r="C128" s="81" t="s">
        <v>130</v>
      </c>
      <c r="D128" s="35"/>
      <c r="E128" s="35"/>
      <c r="F128" s="35"/>
      <c r="G128" s="35"/>
      <c r="H128" s="35"/>
      <c r="I128" s="35"/>
      <c r="J128" s="164">
        <f>BK128</f>
        <v>0</v>
      </c>
      <c r="K128" s="35"/>
      <c r="L128" s="38"/>
      <c r="M128" s="77"/>
      <c r="N128" s="165"/>
      <c r="O128" s="78"/>
      <c r="P128" s="166">
        <f>P129+P210</f>
        <v>0</v>
      </c>
      <c r="Q128" s="78"/>
      <c r="R128" s="166">
        <f>R129+R210</f>
        <v>6.4831633999999996</v>
      </c>
      <c r="S128" s="78"/>
      <c r="T128" s="167">
        <f>T129+T210</f>
        <v>5.4781703300000002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6" t="s">
        <v>74</v>
      </c>
      <c r="AU128" s="16" t="s">
        <v>105</v>
      </c>
      <c r="BK128" s="168">
        <f>BK129+BK210</f>
        <v>0</v>
      </c>
    </row>
    <row r="129" spans="1:65" s="12" customFormat="1" ht="25.9" customHeight="1">
      <c r="B129" s="169"/>
      <c r="C129" s="170"/>
      <c r="D129" s="171" t="s">
        <v>74</v>
      </c>
      <c r="E129" s="172" t="s">
        <v>131</v>
      </c>
      <c r="F129" s="172" t="s">
        <v>132</v>
      </c>
      <c r="G129" s="170"/>
      <c r="H129" s="170"/>
      <c r="I129" s="173"/>
      <c r="J129" s="174">
        <f>BK129</f>
        <v>0</v>
      </c>
      <c r="K129" s="170"/>
      <c r="L129" s="175"/>
      <c r="M129" s="176"/>
      <c r="N129" s="177"/>
      <c r="O129" s="177"/>
      <c r="P129" s="178">
        <f>P130+P169+P201</f>
        <v>0</v>
      </c>
      <c r="Q129" s="177"/>
      <c r="R129" s="178">
        <f>R130+R169+R201</f>
        <v>5.0152517999999997</v>
      </c>
      <c r="S129" s="177"/>
      <c r="T129" s="179">
        <f>T130+T169+T201</f>
        <v>4.9355060000000002</v>
      </c>
      <c r="AR129" s="180" t="s">
        <v>83</v>
      </c>
      <c r="AT129" s="181" t="s">
        <v>74</v>
      </c>
      <c r="AU129" s="181" t="s">
        <v>75</v>
      </c>
      <c r="AY129" s="180" t="s">
        <v>133</v>
      </c>
      <c r="BK129" s="182">
        <f>BK130+BK169+BK201</f>
        <v>0</v>
      </c>
    </row>
    <row r="130" spans="1:65" s="12" customFormat="1" ht="22.9" customHeight="1">
      <c r="B130" s="169"/>
      <c r="C130" s="170"/>
      <c r="D130" s="171" t="s">
        <v>74</v>
      </c>
      <c r="E130" s="183" t="s">
        <v>134</v>
      </c>
      <c r="F130" s="183" t="s">
        <v>135</v>
      </c>
      <c r="G130" s="170"/>
      <c r="H130" s="170"/>
      <c r="I130" s="173"/>
      <c r="J130" s="184">
        <f>BK130</f>
        <v>0</v>
      </c>
      <c r="K130" s="170"/>
      <c r="L130" s="175"/>
      <c r="M130" s="176"/>
      <c r="N130" s="177"/>
      <c r="O130" s="177"/>
      <c r="P130" s="178">
        <f>SUM(P131:P168)</f>
        <v>0</v>
      </c>
      <c r="Q130" s="177"/>
      <c r="R130" s="178">
        <f>SUM(R131:R168)</f>
        <v>4.9931707999999997</v>
      </c>
      <c r="S130" s="177"/>
      <c r="T130" s="179">
        <f>SUM(T131:T168)</f>
        <v>0</v>
      </c>
      <c r="AR130" s="180" t="s">
        <v>83</v>
      </c>
      <c r="AT130" s="181" t="s">
        <v>74</v>
      </c>
      <c r="AU130" s="181" t="s">
        <v>83</v>
      </c>
      <c r="AY130" s="180" t="s">
        <v>133</v>
      </c>
      <c r="BK130" s="182">
        <f>SUM(BK131:BK168)</f>
        <v>0</v>
      </c>
    </row>
    <row r="131" spans="1:65" s="2" customFormat="1" ht="24.2" customHeight="1">
      <c r="A131" s="33"/>
      <c r="B131" s="34"/>
      <c r="C131" s="185" t="s">
        <v>83</v>
      </c>
      <c r="D131" s="185" t="s">
        <v>136</v>
      </c>
      <c r="E131" s="186" t="s">
        <v>137</v>
      </c>
      <c r="F131" s="187" t="s">
        <v>138</v>
      </c>
      <c r="G131" s="188" t="s">
        <v>139</v>
      </c>
      <c r="H131" s="189">
        <v>0.98299999999999998</v>
      </c>
      <c r="I131" s="190"/>
      <c r="J131" s="191">
        <f>ROUND(I131*H131,2)</f>
        <v>0</v>
      </c>
      <c r="K131" s="187" t="s">
        <v>140</v>
      </c>
      <c r="L131" s="38"/>
      <c r="M131" s="192" t="s">
        <v>1</v>
      </c>
      <c r="N131" s="193" t="s">
        <v>40</v>
      </c>
      <c r="O131" s="70"/>
      <c r="P131" s="194">
        <f>O131*H131</f>
        <v>0</v>
      </c>
      <c r="Q131" s="194">
        <v>4.1529999999999997E-2</v>
      </c>
      <c r="R131" s="194">
        <f>Q131*H131</f>
        <v>4.0823989999999998E-2</v>
      </c>
      <c r="S131" s="194">
        <v>0</v>
      </c>
      <c r="T131" s="195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96" t="s">
        <v>141</v>
      </c>
      <c r="AT131" s="196" t="s">
        <v>136</v>
      </c>
      <c r="AU131" s="196" t="s">
        <v>85</v>
      </c>
      <c r="AY131" s="16" t="s">
        <v>133</v>
      </c>
      <c r="BE131" s="197">
        <f>IF(N131="základní",J131,0)</f>
        <v>0</v>
      </c>
      <c r="BF131" s="197">
        <f>IF(N131="snížená",J131,0)</f>
        <v>0</v>
      </c>
      <c r="BG131" s="197">
        <f>IF(N131="zákl. přenesená",J131,0)</f>
        <v>0</v>
      </c>
      <c r="BH131" s="197">
        <f>IF(N131="sníž. přenesená",J131,0)</f>
        <v>0</v>
      </c>
      <c r="BI131" s="197">
        <f>IF(N131="nulová",J131,0)</f>
        <v>0</v>
      </c>
      <c r="BJ131" s="16" t="s">
        <v>83</v>
      </c>
      <c r="BK131" s="197">
        <f>ROUND(I131*H131,2)</f>
        <v>0</v>
      </c>
      <c r="BL131" s="16" t="s">
        <v>141</v>
      </c>
      <c r="BM131" s="196" t="s">
        <v>142</v>
      </c>
    </row>
    <row r="132" spans="1:65" s="13" customFormat="1" ht="11.25">
      <c r="B132" s="198"/>
      <c r="C132" s="199"/>
      <c r="D132" s="200" t="s">
        <v>143</v>
      </c>
      <c r="E132" s="201" t="s">
        <v>1</v>
      </c>
      <c r="F132" s="202" t="s">
        <v>144</v>
      </c>
      <c r="G132" s="199"/>
      <c r="H132" s="203">
        <v>0.98299999999999998</v>
      </c>
      <c r="I132" s="204"/>
      <c r="J132" s="199"/>
      <c r="K132" s="199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143</v>
      </c>
      <c r="AU132" s="209" t="s">
        <v>85</v>
      </c>
      <c r="AV132" s="13" t="s">
        <v>85</v>
      </c>
      <c r="AW132" s="13" t="s">
        <v>31</v>
      </c>
      <c r="AX132" s="13" t="s">
        <v>83</v>
      </c>
      <c r="AY132" s="209" t="s">
        <v>133</v>
      </c>
    </row>
    <row r="133" spans="1:65" s="2" customFormat="1" ht="24.2" customHeight="1">
      <c r="A133" s="33"/>
      <c r="B133" s="34"/>
      <c r="C133" s="185" t="s">
        <v>85</v>
      </c>
      <c r="D133" s="185" t="s">
        <v>136</v>
      </c>
      <c r="E133" s="186" t="s">
        <v>145</v>
      </c>
      <c r="F133" s="187" t="s">
        <v>146</v>
      </c>
      <c r="G133" s="188" t="s">
        <v>139</v>
      </c>
      <c r="H133" s="189">
        <v>39.5</v>
      </c>
      <c r="I133" s="190"/>
      <c r="J133" s="191">
        <f>ROUND(I133*H133,2)</f>
        <v>0</v>
      </c>
      <c r="K133" s="187" t="s">
        <v>140</v>
      </c>
      <c r="L133" s="38"/>
      <c r="M133" s="192" t="s">
        <v>1</v>
      </c>
      <c r="N133" s="193" t="s">
        <v>40</v>
      </c>
      <c r="O133" s="70"/>
      <c r="P133" s="194">
        <f>O133*H133</f>
        <v>0</v>
      </c>
      <c r="Q133" s="194">
        <v>2.8400000000000002E-2</v>
      </c>
      <c r="R133" s="194">
        <f>Q133*H133</f>
        <v>1.1218000000000001</v>
      </c>
      <c r="S133" s="194">
        <v>0</v>
      </c>
      <c r="T133" s="195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96" t="s">
        <v>141</v>
      </c>
      <c r="AT133" s="196" t="s">
        <v>136</v>
      </c>
      <c r="AU133" s="196" t="s">
        <v>85</v>
      </c>
      <c r="AY133" s="16" t="s">
        <v>133</v>
      </c>
      <c r="BE133" s="197">
        <f>IF(N133="základní",J133,0)</f>
        <v>0</v>
      </c>
      <c r="BF133" s="197">
        <f>IF(N133="snížená",J133,0)</f>
        <v>0</v>
      </c>
      <c r="BG133" s="197">
        <f>IF(N133="zákl. přenesená",J133,0)</f>
        <v>0</v>
      </c>
      <c r="BH133" s="197">
        <f>IF(N133="sníž. přenesená",J133,0)</f>
        <v>0</v>
      </c>
      <c r="BI133" s="197">
        <f>IF(N133="nulová",J133,0)</f>
        <v>0</v>
      </c>
      <c r="BJ133" s="16" t="s">
        <v>83</v>
      </c>
      <c r="BK133" s="197">
        <f>ROUND(I133*H133,2)</f>
        <v>0</v>
      </c>
      <c r="BL133" s="16" t="s">
        <v>141</v>
      </c>
      <c r="BM133" s="196" t="s">
        <v>147</v>
      </c>
    </row>
    <row r="134" spans="1:65" s="13" customFormat="1" ht="11.25">
      <c r="B134" s="198"/>
      <c r="C134" s="199"/>
      <c r="D134" s="200" t="s">
        <v>143</v>
      </c>
      <c r="E134" s="201" t="s">
        <v>1</v>
      </c>
      <c r="F134" s="202" t="s">
        <v>148</v>
      </c>
      <c r="G134" s="199"/>
      <c r="H134" s="203">
        <v>19.899999999999999</v>
      </c>
      <c r="I134" s="204"/>
      <c r="J134" s="199"/>
      <c r="K134" s="199"/>
      <c r="L134" s="205"/>
      <c r="M134" s="206"/>
      <c r="N134" s="207"/>
      <c r="O134" s="207"/>
      <c r="P134" s="207"/>
      <c r="Q134" s="207"/>
      <c r="R134" s="207"/>
      <c r="S134" s="207"/>
      <c r="T134" s="208"/>
      <c r="AT134" s="209" t="s">
        <v>143</v>
      </c>
      <c r="AU134" s="209" t="s">
        <v>85</v>
      </c>
      <c r="AV134" s="13" t="s">
        <v>85</v>
      </c>
      <c r="AW134" s="13" t="s">
        <v>31</v>
      </c>
      <c r="AX134" s="13" t="s">
        <v>75</v>
      </c>
      <c r="AY134" s="209" t="s">
        <v>133</v>
      </c>
    </row>
    <row r="135" spans="1:65" s="13" customFormat="1" ht="11.25">
      <c r="B135" s="198"/>
      <c r="C135" s="199"/>
      <c r="D135" s="200" t="s">
        <v>143</v>
      </c>
      <c r="E135" s="201" t="s">
        <v>1</v>
      </c>
      <c r="F135" s="202" t="s">
        <v>149</v>
      </c>
      <c r="G135" s="199"/>
      <c r="H135" s="203">
        <v>19.600000000000001</v>
      </c>
      <c r="I135" s="204"/>
      <c r="J135" s="199"/>
      <c r="K135" s="199"/>
      <c r="L135" s="205"/>
      <c r="M135" s="206"/>
      <c r="N135" s="207"/>
      <c r="O135" s="207"/>
      <c r="P135" s="207"/>
      <c r="Q135" s="207"/>
      <c r="R135" s="207"/>
      <c r="S135" s="207"/>
      <c r="T135" s="208"/>
      <c r="AT135" s="209" t="s">
        <v>143</v>
      </c>
      <c r="AU135" s="209" t="s">
        <v>85</v>
      </c>
      <c r="AV135" s="13" t="s">
        <v>85</v>
      </c>
      <c r="AW135" s="13" t="s">
        <v>31</v>
      </c>
      <c r="AX135" s="13" t="s">
        <v>75</v>
      </c>
      <c r="AY135" s="209" t="s">
        <v>133</v>
      </c>
    </row>
    <row r="136" spans="1:65" s="14" customFormat="1" ht="11.25">
      <c r="B136" s="210"/>
      <c r="C136" s="211"/>
      <c r="D136" s="200" t="s">
        <v>143</v>
      </c>
      <c r="E136" s="212" t="s">
        <v>1</v>
      </c>
      <c r="F136" s="213" t="s">
        <v>150</v>
      </c>
      <c r="G136" s="211"/>
      <c r="H136" s="214">
        <v>39.5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143</v>
      </c>
      <c r="AU136" s="220" t="s">
        <v>85</v>
      </c>
      <c r="AV136" s="14" t="s">
        <v>141</v>
      </c>
      <c r="AW136" s="14" t="s">
        <v>31</v>
      </c>
      <c r="AX136" s="14" t="s">
        <v>83</v>
      </c>
      <c r="AY136" s="220" t="s">
        <v>133</v>
      </c>
    </row>
    <row r="137" spans="1:65" s="2" customFormat="1" ht="33" customHeight="1">
      <c r="A137" s="33"/>
      <c r="B137" s="34"/>
      <c r="C137" s="185" t="s">
        <v>151</v>
      </c>
      <c r="D137" s="185" t="s">
        <v>136</v>
      </c>
      <c r="E137" s="186" t="s">
        <v>152</v>
      </c>
      <c r="F137" s="187" t="s">
        <v>153</v>
      </c>
      <c r="G137" s="188" t="s">
        <v>139</v>
      </c>
      <c r="H137" s="189">
        <v>39.5</v>
      </c>
      <c r="I137" s="190"/>
      <c r="J137" s="191">
        <f>ROUND(I137*H137,2)</f>
        <v>0</v>
      </c>
      <c r="K137" s="187" t="s">
        <v>140</v>
      </c>
      <c r="L137" s="38"/>
      <c r="M137" s="192" t="s">
        <v>1</v>
      </c>
      <c r="N137" s="193" t="s">
        <v>40</v>
      </c>
      <c r="O137" s="70"/>
      <c r="P137" s="194">
        <f>O137*H137</f>
        <v>0</v>
      </c>
      <c r="Q137" s="194">
        <v>1.04E-2</v>
      </c>
      <c r="R137" s="194">
        <f>Q137*H137</f>
        <v>0.4108</v>
      </c>
      <c r="S137" s="194">
        <v>0</v>
      </c>
      <c r="T137" s="195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96" t="s">
        <v>141</v>
      </c>
      <c r="AT137" s="196" t="s">
        <v>136</v>
      </c>
      <c r="AU137" s="196" t="s">
        <v>85</v>
      </c>
      <c r="AY137" s="16" t="s">
        <v>133</v>
      </c>
      <c r="BE137" s="197">
        <f>IF(N137="základní",J137,0)</f>
        <v>0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6" t="s">
        <v>83</v>
      </c>
      <c r="BK137" s="197">
        <f>ROUND(I137*H137,2)</f>
        <v>0</v>
      </c>
      <c r="BL137" s="16" t="s">
        <v>141</v>
      </c>
      <c r="BM137" s="196" t="s">
        <v>154</v>
      </c>
    </row>
    <row r="138" spans="1:65" s="13" customFormat="1" ht="11.25">
      <c r="B138" s="198"/>
      <c r="C138" s="199"/>
      <c r="D138" s="200" t="s">
        <v>143</v>
      </c>
      <c r="E138" s="201" t="s">
        <v>1</v>
      </c>
      <c r="F138" s="202" t="s">
        <v>148</v>
      </c>
      <c r="G138" s="199"/>
      <c r="H138" s="203">
        <v>19.899999999999999</v>
      </c>
      <c r="I138" s="204"/>
      <c r="J138" s="199"/>
      <c r="K138" s="199"/>
      <c r="L138" s="205"/>
      <c r="M138" s="206"/>
      <c r="N138" s="207"/>
      <c r="O138" s="207"/>
      <c r="P138" s="207"/>
      <c r="Q138" s="207"/>
      <c r="R138" s="207"/>
      <c r="S138" s="207"/>
      <c r="T138" s="208"/>
      <c r="AT138" s="209" t="s">
        <v>143</v>
      </c>
      <c r="AU138" s="209" t="s">
        <v>85</v>
      </c>
      <c r="AV138" s="13" t="s">
        <v>85</v>
      </c>
      <c r="AW138" s="13" t="s">
        <v>31</v>
      </c>
      <c r="AX138" s="13" t="s">
        <v>75</v>
      </c>
      <c r="AY138" s="209" t="s">
        <v>133</v>
      </c>
    </row>
    <row r="139" spans="1:65" s="13" customFormat="1" ht="11.25">
      <c r="B139" s="198"/>
      <c r="C139" s="199"/>
      <c r="D139" s="200" t="s">
        <v>143</v>
      </c>
      <c r="E139" s="201" t="s">
        <v>1</v>
      </c>
      <c r="F139" s="202" t="s">
        <v>149</v>
      </c>
      <c r="G139" s="199"/>
      <c r="H139" s="203">
        <v>19.600000000000001</v>
      </c>
      <c r="I139" s="204"/>
      <c r="J139" s="199"/>
      <c r="K139" s="199"/>
      <c r="L139" s="205"/>
      <c r="M139" s="206"/>
      <c r="N139" s="207"/>
      <c r="O139" s="207"/>
      <c r="P139" s="207"/>
      <c r="Q139" s="207"/>
      <c r="R139" s="207"/>
      <c r="S139" s="207"/>
      <c r="T139" s="208"/>
      <c r="AT139" s="209" t="s">
        <v>143</v>
      </c>
      <c r="AU139" s="209" t="s">
        <v>85</v>
      </c>
      <c r="AV139" s="13" t="s">
        <v>85</v>
      </c>
      <c r="AW139" s="13" t="s">
        <v>31</v>
      </c>
      <c r="AX139" s="13" t="s">
        <v>75</v>
      </c>
      <c r="AY139" s="209" t="s">
        <v>133</v>
      </c>
    </row>
    <row r="140" spans="1:65" s="14" customFormat="1" ht="11.25">
      <c r="B140" s="210"/>
      <c r="C140" s="211"/>
      <c r="D140" s="200" t="s">
        <v>143</v>
      </c>
      <c r="E140" s="212" t="s">
        <v>1</v>
      </c>
      <c r="F140" s="213" t="s">
        <v>150</v>
      </c>
      <c r="G140" s="211"/>
      <c r="H140" s="214">
        <v>39.5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143</v>
      </c>
      <c r="AU140" s="220" t="s">
        <v>85</v>
      </c>
      <c r="AV140" s="14" t="s">
        <v>141</v>
      </c>
      <c r="AW140" s="14" t="s">
        <v>31</v>
      </c>
      <c r="AX140" s="14" t="s">
        <v>83</v>
      </c>
      <c r="AY140" s="220" t="s">
        <v>133</v>
      </c>
    </row>
    <row r="141" spans="1:65" s="2" customFormat="1" ht="24.2" customHeight="1">
      <c r="A141" s="33"/>
      <c r="B141" s="34"/>
      <c r="C141" s="185" t="s">
        <v>141</v>
      </c>
      <c r="D141" s="185" t="s">
        <v>136</v>
      </c>
      <c r="E141" s="186" t="s">
        <v>155</v>
      </c>
      <c r="F141" s="187" t="s">
        <v>156</v>
      </c>
      <c r="G141" s="188" t="s">
        <v>139</v>
      </c>
      <c r="H141" s="189">
        <v>8.625</v>
      </c>
      <c r="I141" s="190"/>
      <c r="J141" s="191">
        <f>ROUND(I141*H141,2)</f>
        <v>0</v>
      </c>
      <c r="K141" s="187" t="s">
        <v>140</v>
      </c>
      <c r="L141" s="38"/>
      <c r="M141" s="192" t="s">
        <v>1</v>
      </c>
      <c r="N141" s="193" t="s">
        <v>40</v>
      </c>
      <c r="O141" s="70"/>
      <c r="P141" s="194">
        <f>O141*H141</f>
        <v>0</v>
      </c>
      <c r="Q141" s="194">
        <v>8.0000000000000002E-3</v>
      </c>
      <c r="R141" s="194">
        <f>Q141*H141</f>
        <v>6.9000000000000006E-2</v>
      </c>
      <c r="S141" s="194">
        <v>0</v>
      </c>
      <c r="T141" s="195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6" t="s">
        <v>141</v>
      </c>
      <c r="AT141" s="196" t="s">
        <v>136</v>
      </c>
      <c r="AU141" s="196" t="s">
        <v>85</v>
      </c>
      <c r="AY141" s="16" t="s">
        <v>133</v>
      </c>
      <c r="BE141" s="197">
        <f>IF(N141="základní",J141,0)</f>
        <v>0</v>
      </c>
      <c r="BF141" s="197">
        <f>IF(N141="snížená",J141,0)</f>
        <v>0</v>
      </c>
      <c r="BG141" s="197">
        <f>IF(N141="zákl. přenesená",J141,0)</f>
        <v>0</v>
      </c>
      <c r="BH141" s="197">
        <f>IF(N141="sníž. přenesená",J141,0)</f>
        <v>0</v>
      </c>
      <c r="BI141" s="197">
        <f>IF(N141="nulová",J141,0)</f>
        <v>0</v>
      </c>
      <c r="BJ141" s="16" t="s">
        <v>83</v>
      </c>
      <c r="BK141" s="197">
        <f>ROUND(I141*H141,2)</f>
        <v>0</v>
      </c>
      <c r="BL141" s="16" t="s">
        <v>141</v>
      </c>
      <c r="BM141" s="196" t="s">
        <v>157</v>
      </c>
    </row>
    <row r="142" spans="1:65" s="13" customFormat="1" ht="11.25">
      <c r="B142" s="198"/>
      <c r="C142" s="199"/>
      <c r="D142" s="200" t="s">
        <v>143</v>
      </c>
      <c r="E142" s="201" t="s">
        <v>1</v>
      </c>
      <c r="F142" s="202" t="s">
        <v>158</v>
      </c>
      <c r="G142" s="199"/>
      <c r="H142" s="203">
        <v>3.75</v>
      </c>
      <c r="I142" s="204"/>
      <c r="J142" s="199"/>
      <c r="K142" s="199"/>
      <c r="L142" s="205"/>
      <c r="M142" s="206"/>
      <c r="N142" s="207"/>
      <c r="O142" s="207"/>
      <c r="P142" s="207"/>
      <c r="Q142" s="207"/>
      <c r="R142" s="207"/>
      <c r="S142" s="207"/>
      <c r="T142" s="208"/>
      <c r="AT142" s="209" t="s">
        <v>143</v>
      </c>
      <c r="AU142" s="209" t="s">
        <v>85</v>
      </c>
      <c r="AV142" s="13" t="s">
        <v>85</v>
      </c>
      <c r="AW142" s="13" t="s">
        <v>31</v>
      </c>
      <c r="AX142" s="13" t="s">
        <v>75</v>
      </c>
      <c r="AY142" s="209" t="s">
        <v>133</v>
      </c>
    </row>
    <row r="143" spans="1:65" s="13" customFormat="1" ht="11.25">
      <c r="B143" s="198"/>
      <c r="C143" s="199"/>
      <c r="D143" s="200" t="s">
        <v>143</v>
      </c>
      <c r="E143" s="201" t="s">
        <v>1</v>
      </c>
      <c r="F143" s="202" t="s">
        <v>159</v>
      </c>
      <c r="G143" s="199"/>
      <c r="H143" s="203">
        <v>4.875</v>
      </c>
      <c r="I143" s="204"/>
      <c r="J143" s="199"/>
      <c r="K143" s="199"/>
      <c r="L143" s="205"/>
      <c r="M143" s="206"/>
      <c r="N143" s="207"/>
      <c r="O143" s="207"/>
      <c r="P143" s="207"/>
      <c r="Q143" s="207"/>
      <c r="R143" s="207"/>
      <c r="S143" s="207"/>
      <c r="T143" s="208"/>
      <c r="AT143" s="209" t="s">
        <v>143</v>
      </c>
      <c r="AU143" s="209" t="s">
        <v>85</v>
      </c>
      <c r="AV143" s="13" t="s">
        <v>85</v>
      </c>
      <c r="AW143" s="13" t="s">
        <v>31</v>
      </c>
      <c r="AX143" s="13" t="s">
        <v>75</v>
      </c>
      <c r="AY143" s="209" t="s">
        <v>133</v>
      </c>
    </row>
    <row r="144" spans="1:65" s="14" customFormat="1" ht="11.25">
      <c r="B144" s="210"/>
      <c r="C144" s="211"/>
      <c r="D144" s="200" t="s">
        <v>143</v>
      </c>
      <c r="E144" s="212" t="s">
        <v>1</v>
      </c>
      <c r="F144" s="213" t="s">
        <v>150</v>
      </c>
      <c r="G144" s="211"/>
      <c r="H144" s="214">
        <v>8.625</v>
      </c>
      <c r="I144" s="215"/>
      <c r="J144" s="211"/>
      <c r="K144" s="211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143</v>
      </c>
      <c r="AU144" s="220" t="s">
        <v>85</v>
      </c>
      <c r="AV144" s="14" t="s">
        <v>141</v>
      </c>
      <c r="AW144" s="14" t="s">
        <v>31</v>
      </c>
      <c r="AX144" s="14" t="s">
        <v>83</v>
      </c>
      <c r="AY144" s="220" t="s">
        <v>133</v>
      </c>
    </row>
    <row r="145" spans="1:65" s="2" customFormat="1" ht="24.2" customHeight="1">
      <c r="A145" s="33"/>
      <c r="B145" s="34"/>
      <c r="C145" s="185" t="s">
        <v>160</v>
      </c>
      <c r="D145" s="185" t="s">
        <v>136</v>
      </c>
      <c r="E145" s="186" t="s">
        <v>161</v>
      </c>
      <c r="F145" s="187" t="s">
        <v>162</v>
      </c>
      <c r="G145" s="188" t="s">
        <v>139</v>
      </c>
      <c r="H145" s="189">
        <v>0.94499999999999995</v>
      </c>
      <c r="I145" s="190"/>
      <c r="J145" s="191">
        <f>ROUND(I145*H145,2)</f>
        <v>0</v>
      </c>
      <c r="K145" s="187" t="s">
        <v>140</v>
      </c>
      <c r="L145" s="38"/>
      <c r="M145" s="192" t="s">
        <v>1</v>
      </c>
      <c r="N145" s="193" t="s">
        <v>40</v>
      </c>
      <c r="O145" s="70"/>
      <c r="P145" s="194">
        <f>O145*H145</f>
        <v>0</v>
      </c>
      <c r="Q145" s="194">
        <v>4.1529999999999997E-2</v>
      </c>
      <c r="R145" s="194">
        <f>Q145*H145</f>
        <v>3.9245849999999999E-2</v>
      </c>
      <c r="S145" s="194">
        <v>0</v>
      </c>
      <c r="T145" s="195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96" t="s">
        <v>141</v>
      </c>
      <c r="AT145" s="196" t="s">
        <v>136</v>
      </c>
      <c r="AU145" s="196" t="s">
        <v>85</v>
      </c>
      <c r="AY145" s="16" t="s">
        <v>133</v>
      </c>
      <c r="BE145" s="197">
        <f>IF(N145="základní",J145,0)</f>
        <v>0</v>
      </c>
      <c r="BF145" s="197">
        <f>IF(N145="snížená",J145,0)</f>
        <v>0</v>
      </c>
      <c r="BG145" s="197">
        <f>IF(N145="zákl. přenesená",J145,0)</f>
        <v>0</v>
      </c>
      <c r="BH145" s="197">
        <f>IF(N145="sníž. přenesená",J145,0)</f>
        <v>0</v>
      </c>
      <c r="BI145" s="197">
        <f>IF(N145="nulová",J145,0)</f>
        <v>0</v>
      </c>
      <c r="BJ145" s="16" t="s">
        <v>83</v>
      </c>
      <c r="BK145" s="197">
        <f>ROUND(I145*H145,2)</f>
        <v>0</v>
      </c>
      <c r="BL145" s="16" t="s">
        <v>141</v>
      </c>
      <c r="BM145" s="196" t="s">
        <v>163</v>
      </c>
    </row>
    <row r="146" spans="1:65" s="13" customFormat="1" ht="11.25">
      <c r="B146" s="198"/>
      <c r="C146" s="199"/>
      <c r="D146" s="200" t="s">
        <v>143</v>
      </c>
      <c r="E146" s="201" t="s">
        <v>1</v>
      </c>
      <c r="F146" s="202" t="s">
        <v>164</v>
      </c>
      <c r="G146" s="199"/>
      <c r="H146" s="203">
        <v>0.94499999999999995</v>
      </c>
      <c r="I146" s="204"/>
      <c r="J146" s="199"/>
      <c r="K146" s="199"/>
      <c r="L146" s="205"/>
      <c r="M146" s="206"/>
      <c r="N146" s="207"/>
      <c r="O146" s="207"/>
      <c r="P146" s="207"/>
      <c r="Q146" s="207"/>
      <c r="R146" s="207"/>
      <c r="S146" s="207"/>
      <c r="T146" s="208"/>
      <c r="AT146" s="209" t="s">
        <v>143</v>
      </c>
      <c r="AU146" s="209" t="s">
        <v>85</v>
      </c>
      <c r="AV146" s="13" t="s">
        <v>85</v>
      </c>
      <c r="AW146" s="13" t="s">
        <v>31</v>
      </c>
      <c r="AX146" s="13" t="s">
        <v>83</v>
      </c>
      <c r="AY146" s="209" t="s">
        <v>133</v>
      </c>
    </row>
    <row r="147" spans="1:65" s="2" customFormat="1" ht="21.75" customHeight="1">
      <c r="A147" s="33"/>
      <c r="B147" s="34"/>
      <c r="C147" s="185" t="s">
        <v>134</v>
      </c>
      <c r="D147" s="185" t="s">
        <v>136</v>
      </c>
      <c r="E147" s="186" t="s">
        <v>165</v>
      </c>
      <c r="F147" s="187" t="s">
        <v>166</v>
      </c>
      <c r="G147" s="188" t="s">
        <v>139</v>
      </c>
      <c r="H147" s="189">
        <v>8.625</v>
      </c>
      <c r="I147" s="190"/>
      <c r="J147" s="191">
        <f>ROUND(I147*H147,2)</f>
        <v>0</v>
      </c>
      <c r="K147" s="187" t="s">
        <v>140</v>
      </c>
      <c r="L147" s="38"/>
      <c r="M147" s="192" t="s">
        <v>1</v>
      </c>
      <c r="N147" s="193" t="s">
        <v>40</v>
      </c>
      <c r="O147" s="70"/>
      <c r="P147" s="194">
        <f>O147*H147</f>
        <v>0</v>
      </c>
      <c r="Q147" s="194">
        <v>1.6199999999999999E-2</v>
      </c>
      <c r="R147" s="194">
        <f>Q147*H147</f>
        <v>0.13972499999999999</v>
      </c>
      <c r="S147" s="194">
        <v>0</v>
      </c>
      <c r="T147" s="195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6" t="s">
        <v>141</v>
      </c>
      <c r="AT147" s="196" t="s">
        <v>136</v>
      </c>
      <c r="AU147" s="196" t="s">
        <v>85</v>
      </c>
      <c r="AY147" s="16" t="s">
        <v>133</v>
      </c>
      <c r="BE147" s="197">
        <f>IF(N147="základní",J147,0)</f>
        <v>0</v>
      </c>
      <c r="BF147" s="197">
        <f>IF(N147="snížená",J147,0)</f>
        <v>0</v>
      </c>
      <c r="BG147" s="197">
        <f>IF(N147="zákl. přenesená",J147,0)</f>
        <v>0</v>
      </c>
      <c r="BH147" s="197">
        <f>IF(N147="sníž. přenesená",J147,0)</f>
        <v>0</v>
      </c>
      <c r="BI147" s="197">
        <f>IF(N147="nulová",J147,0)</f>
        <v>0</v>
      </c>
      <c r="BJ147" s="16" t="s">
        <v>83</v>
      </c>
      <c r="BK147" s="197">
        <f>ROUND(I147*H147,2)</f>
        <v>0</v>
      </c>
      <c r="BL147" s="16" t="s">
        <v>141</v>
      </c>
      <c r="BM147" s="196" t="s">
        <v>167</v>
      </c>
    </row>
    <row r="148" spans="1:65" s="13" customFormat="1" ht="11.25">
      <c r="B148" s="198"/>
      <c r="C148" s="199"/>
      <c r="D148" s="200" t="s">
        <v>143</v>
      </c>
      <c r="E148" s="201" t="s">
        <v>1</v>
      </c>
      <c r="F148" s="202" t="s">
        <v>158</v>
      </c>
      <c r="G148" s="199"/>
      <c r="H148" s="203">
        <v>3.75</v>
      </c>
      <c r="I148" s="204"/>
      <c r="J148" s="199"/>
      <c r="K148" s="199"/>
      <c r="L148" s="205"/>
      <c r="M148" s="206"/>
      <c r="N148" s="207"/>
      <c r="O148" s="207"/>
      <c r="P148" s="207"/>
      <c r="Q148" s="207"/>
      <c r="R148" s="207"/>
      <c r="S148" s="207"/>
      <c r="T148" s="208"/>
      <c r="AT148" s="209" t="s">
        <v>143</v>
      </c>
      <c r="AU148" s="209" t="s">
        <v>85</v>
      </c>
      <c r="AV148" s="13" t="s">
        <v>85</v>
      </c>
      <c r="AW148" s="13" t="s">
        <v>31</v>
      </c>
      <c r="AX148" s="13" t="s">
        <v>75</v>
      </c>
      <c r="AY148" s="209" t="s">
        <v>133</v>
      </c>
    </row>
    <row r="149" spans="1:65" s="13" customFormat="1" ht="11.25">
      <c r="B149" s="198"/>
      <c r="C149" s="199"/>
      <c r="D149" s="200" t="s">
        <v>143</v>
      </c>
      <c r="E149" s="201" t="s">
        <v>1</v>
      </c>
      <c r="F149" s="202" t="s">
        <v>159</v>
      </c>
      <c r="G149" s="199"/>
      <c r="H149" s="203">
        <v>4.875</v>
      </c>
      <c r="I149" s="204"/>
      <c r="J149" s="199"/>
      <c r="K149" s="199"/>
      <c r="L149" s="205"/>
      <c r="M149" s="206"/>
      <c r="N149" s="207"/>
      <c r="O149" s="207"/>
      <c r="P149" s="207"/>
      <c r="Q149" s="207"/>
      <c r="R149" s="207"/>
      <c r="S149" s="207"/>
      <c r="T149" s="208"/>
      <c r="AT149" s="209" t="s">
        <v>143</v>
      </c>
      <c r="AU149" s="209" t="s">
        <v>85</v>
      </c>
      <c r="AV149" s="13" t="s">
        <v>85</v>
      </c>
      <c r="AW149" s="13" t="s">
        <v>31</v>
      </c>
      <c r="AX149" s="13" t="s">
        <v>75</v>
      </c>
      <c r="AY149" s="209" t="s">
        <v>133</v>
      </c>
    </row>
    <row r="150" spans="1:65" s="14" customFormat="1" ht="11.25">
      <c r="B150" s="210"/>
      <c r="C150" s="211"/>
      <c r="D150" s="200" t="s">
        <v>143</v>
      </c>
      <c r="E150" s="212" t="s">
        <v>1</v>
      </c>
      <c r="F150" s="213" t="s">
        <v>150</v>
      </c>
      <c r="G150" s="211"/>
      <c r="H150" s="214">
        <v>8.625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143</v>
      </c>
      <c r="AU150" s="220" t="s">
        <v>85</v>
      </c>
      <c r="AV150" s="14" t="s">
        <v>141</v>
      </c>
      <c r="AW150" s="14" t="s">
        <v>31</v>
      </c>
      <c r="AX150" s="14" t="s">
        <v>83</v>
      </c>
      <c r="AY150" s="220" t="s">
        <v>133</v>
      </c>
    </row>
    <row r="151" spans="1:65" s="2" customFormat="1" ht="33" customHeight="1">
      <c r="A151" s="33"/>
      <c r="B151" s="34"/>
      <c r="C151" s="185" t="s">
        <v>168</v>
      </c>
      <c r="D151" s="185" t="s">
        <v>136</v>
      </c>
      <c r="E151" s="186" t="s">
        <v>169</v>
      </c>
      <c r="F151" s="187" t="s">
        <v>170</v>
      </c>
      <c r="G151" s="188" t="s">
        <v>139</v>
      </c>
      <c r="H151" s="189">
        <v>17.25</v>
      </c>
      <c r="I151" s="190"/>
      <c r="J151" s="191">
        <f>ROUND(I151*H151,2)</f>
        <v>0</v>
      </c>
      <c r="K151" s="187" t="s">
        <v>140</v>
      </c>
      <c r="L151" s="38"/>
      <c r="M151" s="192" t="s">
        <v>1</v>
      </c>
      <c r="N151" s="193" t="s">
        <v>40</v>
      </c>
      <c r="O151" s="70"/>
      <c r="P151" s="194">
        <f>O151*H151</f>
        <v>0</v>
      </c>
      <c r="Q151" s="194">
        <v>5.4000000000000003E-3</v>
      </c>
      <c r="R151" s="194">
        <f>Q151*H151</f>
        <v>9.3150000000000011E-2</v>
      </c>
      <c r="S151" s="194">
        <v>0</v>
      </c>
      <c r="T151" s="195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6" t="s">
        <v>141</v>
      </c>
      <c r="AT151" s="196" t="s">
        <v>136</v>
      </c>
      <c r="AU151" s="196" t="s">
        <v>85</v>
      </c>
      <c r="AY151" s="16" t="s">
        <v>133</v>
      </c>
      <c r="BE151" s="197">
        <f>IF(N151="základní",J151,0)</f>
        <v>0</v>
      </c>
      <c r="BF151" s="197">
        <f>IF(N151="snížená",J151,0)</f>
        <v>0</v>
      </c>
      <c r="BG151" s="197">
        <f>IF(N151="zákl. přenesená",J151,0)</f>
        <v>0</v>
      </c>
      <c r="BH151" s="197">
        <f>IF(N151="sníž. přenesená",J151,0)</f>
        <v>0</v>
      </c>
      <c r="BI151" s="197">
        <f>IF(N151="nulová",J151,0)</f>
        <v>0</v>
      </c>
      <c r="BJ151" s="16" t="s">
        <v>83</v>
      </c>
      <c r="BK151" s="197">
        <f>ROUND(I151*H151,2)</f>
        <v>0</v>
      </c>
      <c r="BL151" s="16" t="s">
        <v>141</v>
      </c>
      <c r="BM151" s="196" t="s">
        <v>171</v>
      </c>
    </row>
    <row r="152" spans="1:65" s="13" customFormat="1" ht="11.25">
      <c r="B152" s="198"/>
      <c r="C152" s="199"/>
      <c r="D152" s="200" t="s">
        <v>143</v>
      </c>
      <c r="E152" s="201" t="s">
        <v>1</v>
      </c>
      <c r="F152" s="202" t="s">
        <v>172</v>
      </c>
      <c r="G152" s="199"/>
      <c r="H152" s="203">
        <v>7.5</v>
      </c>
      <c r="I152" s="204"/>
      <c r="J152" s="199"/>
      <c r="K152" s="199"/>
      <c r="L152" s="205"/>
      <c r="M152" s="206"/>
      <c r="N152" s="207"/>
      <c r="O152" s="207"/>
      <c r="P152" s="207"/>
      <c r="Q152" s="207"/>
      <c r="R152" s="207"/>
      <c r="S152" s="207"/>
      <c r="T152" s="208"/>
      <c r="AT152" s="209" t="s">
        <v>143</v>
      </c>
      <c r="AU152" s="209" t="s">
        <v>85</v>
      </c>
      <c r="AV152" s="13" t="s">
        <v>85</v>
      </c>
      <c r="AW152" s="13" t="s">
        <v>31</v>
      </c>
      <c r="AX152" s="13" t="s">
        <v>75</v>
      </c>
      <c r="AY152" s="209" t="s">
        <v>133</v>
      </c>
    </row>
    <row r="153" spans="1:65" s="13" customFormat="1" ht="11.25">
      <c r="B153" s="198"/>
      <c r="C153" s="199"/>
      <c r="D153" s="200" t="s">
        <v>143</v>
      </c>
      <c r="E153" s="201" t="s">
        <v>1</v>
      </c>
      <c r="F153" s="202" t="s">
        <v>173</v>
      </c>
      <c r="G153" s="199"/>
      <c r="H153" s="203">
        <v>9.75</v>
      </c>
      <c r="I153" s="204"/>
      <c r="J153" s="199"/>
      <c r="K153" s="199"/>
      <c r="L153" s="205"/>
      <c r="M153" s="206"/>
      <c r="N153" s="207"/>
      <c r="O153" s="207"/>
      <c r="P153" s="207"/>
      <c r="Q153" s="207"/>
      <c r="R153" s="207"/>
      <c r="S153" s="207"/>
      <c r="T153" s="208"/>
      <c r="AT153" s="209" t="s">
        <v>143</v>
      </c>
      <c r="AU153" s="209" t="s">
        <v>85</v>
      </c>
      <c r="AV153" s="13" t="s">
        <v>85</v>
      </c>
      <c r="AW153" s="13" t="s">
        <v>31</v>
      </c>
      <c r="AX153" s="13" t="s">
        <v>75</v>
      </c>
      <c r="AY153" s="209" t="s">
        <v>133</v>
      </c>
    </row>
    <row r="154" spans="1:65" s="14" customFormat="1" ht="11.25">
      <c r="B154" s="210"/>
      <c r="C154" s="211"/>
      <c r="D154" s="200" t="s">
        <v>143</v>
      </c>
      <c r="E154" s="212" t="s">
        <v>1</v>
      </c>
      <c r="F154" s="213" t="s">
        <v>150</v>
      </c>
      <c r="G154" s="211"/>
      <c r="H154" s="214">
        <v>17.25</v>
      </c>
      <c r="I154" s="215"/>
      <c r="J154" s="211"/>
      <c r="K154" s="211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143</v>
      </c>
      <c r="AU154" s="220" t="s">
        <v>85</v>
      </c>
      <c r="AV154" s="14" t="s">
        <v>141</v>
      </c>
      <c r="AW154" s="14" t="s">
        <v>31</v>
      </c>
      <c r="AX154" s="14" t="s">
        <v>83</v>
      </c>
      <c r="AY154" s="220" t="s">
        <v>133</v>
      </c>
    </row>
    <row r="155" spans="1:65" s="2" customFormat="1" ht="24.2" customHeight="1">
      <c r="A155" s="33"/>
      <c r="B155" s="34"/>
      <c r="C155" s="185" t="s">
        <v>174</v>
      </c>
      <c r="D155" s="185" t="s">
        <v>136</v>
      </c>
      <c r="E155" s="186" t="s">
        <v>175</v>
      </c>
      <c r="F155" s="187" t="s">
        <v>176</v>
      </c>
      <c r="G155" s="188" t="s">
        <v>139</v>
      </c>
      <c r="H155" s="189">
        <v>72.644999999999996</v>
      </c>
      <c r="I155" s="190"/>
      <c r="J155" s="191">
        <f>ROUND(I155*H155,2)</f>
        <v>0</v>
      </c>
      <c r="K155" s="187" t="s">
        <v>140</v>
      </c>
      <c r="L155" s="38"/>
      <c r="M155" s="192" t="s">
        <v>1</v>
      </c>
      <c r="N155" s="193" t="s">
        <v>40</v>
      </c>
      <c r="O155" s="70"/>
      <c r="P155" s="194">
        <f>O155*H155</f>
        <v>0</v>
      </c>
      <c r="Q155" s="194">
        <v>2.8400000000000002E-2</v>
      </c>
      <c r="R155" s="194">
        <f>Q155*H155</f>
        <v>2.0631179999999998</v>
      </c>
      <c r="S155" s="194">
        <v>0</v>
      </c>
      <c r="T155" s="195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6" t="s">
        <v>141</v>
      </c>
      <c r="AT155" s="196" t="s">
        <v>136</v>
      </c>
      <c r="AU155" s="196" t="s">
        <v>85</v>
      </c>
      <c r="AY155" s="16" t="s">
        <v>133</v>
      </c>
      <c r="BE155" s="197">
        <f>IF(N155="základní",J155,0)</f>
        <v>0</v>
      </c>
      <c r="BF155" s="197">
        <f>IF(N155="snížená",J155,0)</f>
        <v>0</v>
      </c>
      <c r="BG155" s="197">
        <f>IF(N155="zákl. přenesená",J155,0)</f>
        <v>0</v>
      </c>
      <c r="BH155" s="197">
        <f>IF(N155="sníž. přenesená",J155,0)</f>
        <v>0</v>
      </c>
      <c r="BI155" s="197">
        <f>IF(N155="nulová",J155,0)</f>
        <v>0</v>
      </c>
      <c r="BJ155" s="16" t="s">
        <v>83</v>
      </c>
      <c r="BK155" s="197">
        <f>ROUND(I155*H155,2)</f>
        <v>0</v>
      </c>
      <c r="BL155" s="16" t="s">
        <v>141</v>
      </c>
      <c r="BM155" s="196" t="s">
        <v>177</v>
      </c>
    </row>
    <row r="156" spans="1:65" s="13" customFormat="1" ht="11.25">
      <c r="B156" s="198"/>
      <c r="C156" s="199"/>
      <c r="D156" s="200" t="s">
        <v>143</v>
      </c>
      <c r="E156" s="201" t="s">
        <v>1</v>
      </c>
      <c r="F156" s="202" t="s">
        <v>178</v>
      </c>
      <c r="G156" s="199"/>
      <c r="H156" s="203">
        <v>81.27</v>
      </c>
      <c r="I156" s="204"/>
      <c r="J156" s="199"/>
      <c r="K156" s="199"/>
      <c r="L156" s="205"/>
      <c r="M156" s="206"/>
      <c r="N156" s="207"/>
      <c r="O156" s="207"/>
      <c r="P156" s="207"/>
      <c r="Q156" s="207"/>
      <c r="R156" s="207"/>
      <c r="S156" s="207"/>
      <c r="T156" s="208"/>
      <c r="AT156" s="209" t="s">
        <v>143</v>
      </c>
      <c r="AU156" s="209" t="s">
        <v>85</v>
      </c>
      <c r="AV156" s="13" t="s">
        <v>85</v>
      </c>
      <c r="AW156" s="13" t="s">
        <v>31</v>
      </c>
      <c r="AX156" s="13" t="s">
        <v>75</v>
      </c>
      <c r="AY156" s="209" t="s">
        <v>133</v>
      </c>
    </row>
    <row r="157" spans="1:65" s="13" customFormat="1" ht="11.25">
      <c r="B157" s="198"/>
      <c r="C157" s="199"/>
      <c r="D157" s="200" t="s">
        <v>143</v>
      </c>
      <c r="E157" s="201" t="s">
        <v>1</v>
      </c>
      <c r="F157" s="202" t="s">
        <v>179</v>
      </c>
      <c r="G157" s="199"/>
      <c r="H157" s="203">
        <v>-8.625</v>
      </c>
      <c r="I157" s="204"/>
      <c r="J157" s="199"/>
      <c r="K157" s="199"/>
      <c r="L157" s="205"/>
      <c r="M157" s="206"/>
      <c r="N157" s="207"/>
      <c r="O157" s="207"/>
      <c r="P157" s="207"/>
      <c r="Q157" s="207"/>
      <c r="R157" s="207"/>
      <c r="S157" s="207"/>
      <c r="T157" s="208"/>
      <c r="AT157" s="209" t="s">
        <v>143</v>
      </c>
      <c r="AU157" s="209" t="s">
        <v>85</v>
      </c>
      <c r="AV157" s="13" t="s">
        <v>85</v>
      </c>
      <c r="AW157" s="13" t="s">
        <v>31</v>
      </c>
      <c r="AX157" s="13" t="s">
        <v>75</v>
      </c>
      <c r="AY157" s="209" t="s">
        <v>133</v>
      </c>
    </row>
    <row r="158" spans="1:65" s="14" customFormat="1" ht="11.25">
      <c r="B158" s="210"/>
      <c r="C158" s="211"/>
      <c r="D158" s="200" t="s">
        <v>143</v>
      </c>
      <c r="E158" s="212" t="s">
        <v>1</v>
      </c>
      <c r="F158" s="213" t="s">
        <v>150</v>
      </c>
      <c r="G158" s="211"/>
      <c r="H158" s="214">
        <v>72.644999999999996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143</v>
      </c>
      <c r="AU158" s="220" t="s">
        <v>85</v>
      </c>
      <c r="AV158" s="14" t="s">
        <v>141</v>
      </c>
      <c r="AW158" s="14" t="s">
        <v>31</v>
      </c>
      <c r="AX158" s="14" t="s">
        <v>83</v>
      </c>
      <c r="AY158" s="220" t="s">
        <v>133</v>
      </c>
    </row>
    <row r="159" spans="1:65" s="2" customFormat="1" ht="33" customHeight="1">
      <c r="A159" s="33"/>
      <c r="B159" s="34"/>
      <c r="C159" s="185" t="s">
        <v>180</v>
      </c>
      <c r="D159" s="185" t="s">
        <v>136</v>
      </c>
      <c r="E159" s="186" t="s">
        <v>181</v>
      </c>
      <c r="F159" s="187" t="s">
        <v>182</v>
      </c>
      <c r="G159" s="188" t="s">
        <v>139</v>
      </c>
      <c r="H159" s="189">
        <v>72.644999999999996</v>
      </c>
      <c r="I159" s="190"/>
      <c r="J159" s="191">
        <f>ROUND(I159*H159,2)</f>
        <v>0</v>
      </c>
      <c r="K159" s="187" t="s">
        <v>140</v>
      </c>
      <c r="L159" s="38"/>
      <c r="M159" s="192" t="s">
        <v>1</v>
      </c>
      <c r="N159" s="193" t="s">
        <v>40</v>
      </c>
      <c r="O159" s="70"/>
      <c r="P159" s="194">
        <f>O159*H159</f>
        <v>0</v>
      </c>
      <c r="Q159" s="194">
        <v>1.04E-2</v>
      </c>
      <c r="R159" s="194">
        <f>Q159*H159</f>
        <v>0.75550799999999996</v>
      </c>
      <c r="S159" s="194">
        <v>0</v>
      </c>
      <c r="T159" s="195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6" t="s">
        <v>141</v>
      </c>
      <c r="AT159" s="196" t="s">
        <v>136</v>
      </c>
      <c r="AU159" s="196" t="s">
        <v>85</v>
      </c>
      <c r="AY159" s="16" t="s">
        <v>133</v>
      </c>
      <c r="BE159" s="197">
        <f>IF(N159="základní",J159,0)</f>
        <v>0</v>
      </c>
      <c r="BF159" s="197">
        <f>IF(N159="snížená",J159,0)</f>
        <v>0</v>
      </c>
      <c r="BG159" s="197">
        <f>IF(N159="zákl. přenesená",J159,0)</f>
        <v>0</v>
      </c>
      <c r="BH159" s="197">
        <f>IF(N159="sníž. přenesená",J159,0)</f>
        <v>0</v>
      </c>
      <c r="BI159" s="197">
        <f>IF(N159="nulová",J159,0)</f>
        <v>0</v>
      </c>
      <c r="BJ159" s="16" t="s">
        <v>83</v>
      </c>
      <c r="BK159" s="197">
        <f>ROUND(I159*H159,2)</f>
        <v>0</v>
      </c>
      <c r="BL159" s="16" t="s">
        <v>141</v>
      </c>
      <c r="BM159" s="196" t="s">
        <v>183</v>
      </c>
    </row>
    <row r="160" spans="1:65" s="13" customFormat="1" ht="11.25">
      <c r="B160" s="198"/>
      <c r="C160" s="199"/>
      <c r="D160" s="200" t="s">
        <v>143</v>
      </c>
      <c r="E160" s="201" t="s">
        <v>1</v>
      </c>
      <c r="F160" s="202" t="s">
        <v>178</v>
      </c>
      <c r="G160" s="199"/>
      <c r="H160" s="203">
        <v>81.27</v>
      </c>
      <c r="I160" s="204"/>
      <c r="J160" s="199"/>
      <c r="K160" s="199"/>
      <c r="L160" s="205"/>
      <c r="M160" s="206"/>
      <c r="N160" s="207"/>
      <c r="O160" s="207"/>
      <c r="P160" s="207"/>
      <c r="Q160" s="207"/>
      <c r="R160" s="207"/>
      <c r="S160" s="207"/>
      <c r="T160" s="208"/>
      <c r="AT160" s="209" t="s">
        <v>143</v>
      </c>
      <c r="AU160" s="209" t="s">
        <v>85</v>
      </c>
      <c r="AV160" s="13" t="s">
        <v>85</v>
      </c>
      <c r="AW160" s="13" t="s">
        <v>31</v>
      </c>
      <c r="AX160" s="13" t="s">
        <v>75</v>
      </c>
      <c r="AY160" s="209" t="s">
        <v>133</v>
      </c>
    </row>
    <row r="161" spans="1:65" s="13" customFormat="1" ht="11.25">
      <c r="B161" s="198"/>
      <c r="C161" s="199"/>
      <c r="D161" s="200" t="s">
        <v>143</v>
      </c>
      <c r="E161" s="201" t="s">
        <v>1</v>
      </c>
      <c r="F161" s="202" t="s">
        <v>179</v>
      </c>
      <c r="G161" s="199"/>
      <c r="H161" s="203">
        <v>-8.625</v>
      </c>
      <c r="I161" s="204"/>
      <c r="J161" s="199"/>
      <c r="K161" s="199"/>
      <c r="L161" s="205"/>
      <c r="M161" s="206"/>
      <c r="N161" s="207"/>
      <c r="O161" s="207"/>
      <c r="P161" s="207"/>
      <c r="Q161" s="207"/>
      <c r="R161" s="207"/>
      <c r="S161" s="207"/>
      <c r="T161" s="208"/>
      <c r="AT161" s="209" t="s">
        <v>143</v>
      </c>
      <c r="AU161" s="209" t="s">
        <v>85</v>
      </c>
      <c r="AV161" s="13" t="s">
        <v>85</v>
      </c>
      <c r="AW161" s="13" t="s">
        <v>31</v>
      </c>
      <c r="AX161" s="13" t="s">
        <v>75</v>
      </c>
      <c r="AY161" s="209" t="s">
        <v>133</v>
      </c>
    </row>
    <row r="162" spans="1:65" s="14" customFormat="1" ht="11.25">
      <c r="B162" s="210"/>
      <c r="C162" s="211"/>
      <c r="D162" s="200" t="s">
        <v>143</v>
      </c>
      <c r="E162" s="212" t="s">
        <v>1</v>
      </c>
      <c r="F162" s="213" t="s">
        <v>150</v>
      </c>
      <c r="G162" s="211"/>
      <c r="H162" s="214">
        <v>72.644999999999996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143</v>
      </c>
      <c r="AU162" s="220" t="s">
        <v>85</v>
      </c>
      <c r="AV162" s="14" t="s">
        <v>141</v>
      </c>
      <c r="AW162" s="14" t="s">
        <v>31</v>
      </c>
      <c r="AX162" s="14" t="s">
        <v>83</v>
      </c>
      <c r="AY162" s="220" t="s">
        <v>133</v>
      </c>
    </row>
    <row r="163" spans="1:65" s="2" customFormat="1" ht="16.5" customHeight="1">
      <c r="A163" s="33"/>
      <c r="B163" s="34"/>
      <c r="C163" s="185" t="s">
        <v>184</v>
      </c>
      <c r="D163" s="185" t="s">
        <v>136</v>
      </c>
      <c r="E163" s="186" t="s">
        <v>185</v>
      </c>
      <c r="F163" s="187" t="s">
        <v>186</v>
      </c>
      <c r="G163" s="188" t="s">
        <v>139</v>
      </c>
      <c r="H163" s="189">
        <v>8.625</v>
      </c>
      <c r="I163" s="190"/>
      <c r="J163" s="191">
        <f>ROUND(I163*H163,2)</f>
        <v>0</v>
      </c>
      <c r="K163" s="187" t="s">
        <v>140</v>
      </c>
      <c r="L163" s="38"/>
      <c r="M163" s="192" t="s">
        <v>1</v>
      </c>
      <c r="N163" s="193" t="s">
        <v>40</v>
      </c>
      <c r="O163" s="70"/>
      <c r="P163" s="194">
        <f>O163*H163</f>
        <v>0</v>
      </c>
      <c r="Q163" s="194">
        <v>4.0000000000000001E-3</v>
      </c>
      <c r="R163" s="194">
        <f>Q163*H163</f>
        <v>3.4500000000000003E-2</v>
      </c>
      <c r="S163" s="194">
        <v>0</v>
      </c>
      <c r="T163" s="195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96" t="s">
        <v>141</v>
      </c>
      <c r="AT163" s="196" t="s">
        <v>136</v>
      </c>
      <c r="AU163" s="196" t="s">
        <v>85</v>
      </c>
      <c r="AY163" s="16" t="s">
        <v>133</v>
      </c>
      <c r="BE163" s="197">
        <f>IF(N163="základní",J163,0)</f>
        <v>0</v>
      </c>
      <c r="BF163" s="197">
        <f>IF(N163="snížená",J163,0)</f>
        <v>0</v>
      </c>
      <c r="BG163" s="197">
        <f>IF(N163="zákl. přenesená",J163,0)</f>
        <v>0</v>
      </c>
      <c r="BH163" s="197">
        <f>IF(N163="sníž. přenesená",J163,0)</f>
        <v>0</v>
      </c>
      <c r="BI163" s="197">
        <f>IF(N163="nulová",J163,0)</f>
        <v>0</v>
      </c>
      <c r="BJ163" s="16" t="s">
        <v>83</v>
      </c>
      <c r="BK163" s="197">
        <f>ROUND(I163*H163,2)</f>
        <v>0</v>
      </c>
      <c r="BL163" s="16" t="s">
        <v>141</v>
      </c>
      <c r="BM163" s="196" t="s">
        <v>187</v>
      </c>
    </row>
    <row r="164" spans="1:65" s="13" customFormat="1" ht="11.25">
      <c r="B164" s="198"/>
      <c r="C164" s="199"/>
      <c r="D164" s="200" t="s">
        <v>143</v>
      </c>
      <c r="E164" s="201" t="s">
        <v>1</v>
      </c>
      <c r="F164" s="202" t="s">
        <v>158</v>
      </c>
      <c r="G164" s="199"/>
      <c r="H164" s="203">
        <v>3.75</v>
      </c>
      <c r="I164" s="204"/>
      <c r="J164" s="199"/>
      <c r="K164" s="199"/>
      <c r="L164" s="205"/>
      <c r="M164" s="206"/>
      <c r="N164" s="207"/>
      <c r="O164" s="207"/>
      <c r="P164" s="207"/>
      <c r="Q164" s="207"/>
      <c r="R164" s="207"/>
      <c r="S164" s="207"/>
      <c r="T164" s="208"/>
      <c r="AT164" s="209" t="s">
        <v>143</v>
      </c>
      <c r="AU164" s="209" t="s">
        <v>85</v>
      </c>
      <c r="AV164" s="13" t="s">
        <v>85</v>
      </c>
      <c r="AW164" s="13" t="s">
        <v>31</v>
      </c>
      <c r="AX164" s="13" t="s">
        <v>75</v>
      </c>
      <c r="AY164" s="209" t="s">
        <v>133</v>
      </c>
    </row>
    <row r="165" spans="1:65" s="13" customFormat="1" ht="11.25">
      <c r="B165" s="198"/>
      <c r="C165" s="199"/>
      <c r="D165" s="200" t="s">
        <v>143</v>
      </c>
      <c r="E165" s="201" t="s">
        <v>1</v>
      </c>
      <c r="F165" s="202" t="s">
        <v>159</v>
      </c>
      <c r="G165" s="199"/>
      <c r="H165" s="203">
        <v>4.875</v>
      </c>
      <c r="I165" s="204"/>
      <c r="J165" s="199"/>
      <c r="K165" s="199"/>
      <c r="L165" s="205"/>
      <c r="M165" s="206"/>
      <c r="N165" s="207"/>
      <c r="O165" s="207"/>
      <c r="P165" s="207"/>
      <c r="Q165" s="207"/>
      <c r="R165" s="207"/>
      <c r="S165" s="207"/>
      <c r="T165" s="208"/>
      <c r="AT165" s="209" t="s">
        <v>143</v>
      </c>
      <c r="AU165" s="209" t="s">
        <v>85</v>
      </c>
      <c r="AV165" s="13" t="s">
        <v>85</v>
      </c>
      <c r="AW165" s="13" t="s">
        <v>31</v>
      </c>
      <c r="AX165" s="13" t="s">
        <v>75</v>
      </c>
      <c r="AY165" s="209" t="s">
        <v>133</v>
      </c>
    </row>
    <row r="166" spans="1:65" s="14" customFormat="1" ht="11.25">
      <c r="B166" s="210"/>
      <c r="C166" s="211"/>
      <c r="D166" s="200" t="s">
        <v>143</v>
      </c>
      <c r="E166" s="212" t="s">
        <v>1</v>
      </c>
      <c r="F166" s="213" t="s">
        <v>150</v>
      </c>
      <c r="G166" s="211"/>
      <c r="H166" s="214">
        <v>8.625</v>
      </c>
      <c r="I166" s="215"/>
      <c r="J166" s="211"/>
      <c r="K166" s="211"/>
      <c r="L166" s="216"/>
      <c r="M166" s="217"/>
      <c r="N166" s="218"/>
      <c r="O166" s="218"/>
      <c r="P166" s="218"/>
      <c r="Q166" s="218"/>
      <c r="R166" s="218"/>
      <c r="S166" s="218"/>
      <c r="T166" s="219"/>
      <c r="AT166" s="220" t="s">
        <v>143</v>
      </c>
      <c r="AU166" s="220" t="s">
        <v>85</v>
      </c>
      <c r="AV166" s="14" t="s">
        <v>141</v>
      </c>
      <c r="AW166" s="14" t="s">
        <v>31</v>
      </c>
      <c r="AX166" s="14" t="s">
        <v>83</v>
      </c>
      <c r="AY166" s="220" t="s">
        <v>133</v>
      </c>
    </row>
    <row r="167" spans="1:65" s="2" customFormat="1" ht="24.2" customHeight="1">
      <c r="A167" s="33"/>
      <c r="B167" s="34"/>
      <c r="C167" s="185" t="s">
        <v>188</v>
      </c>
      <c r="D167" s="185" t="s">
        <v>136</v>
      </c>
      <c r="E167" s="186" t="s">
        <v>189</v>
      </c>
      <c r="F167" s="187" t="s">
        <v>190</v>
      </c>
      <c r="G167" s="188" t="s">
        <v>191</v>
      </c>
      <c r="H167" s="189">
        <v>9.8000000000000004E-2</v>
      </c>
      <c r="I167" s="190"/>
      <c r="J167" s="191">
        <f>ROUND(I167*H167,2)</f>
        <v>0</v>
      </c>
      <c r="K167" s="187" t="s">
        <v>140</v>
      </c>
      <c r="L167" s="38"/>
      <c r="M167" s="192" t="s">
        <v>1</v>
      </c>
      <c r="N167" s="193" t="s">
        <v>40</v>
      </c>
      <c r="O167" s="70"/>
      <c r="P167" s="194">
        <f>O167*H167</f>
        <v>0</v>
      </c>
      <c r="Q167" s="194">
        <v>2.3010199999999998</v>
      </c>
      <c r="R167" s="194">
        <f>Q167*H167</f>
        <v>0.22549996</v>
      </c>
      <c r="S167" s="194">
        <v>0</v>
      </c>
      <c r="T167" s="195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96" t="s">
        <v>141</v>
      </c>
      <c r="AT167" s="196" t="s">
        <v>136</v>
      </c>
      <c r="AU167" s="196" t="s">
        <v>85</v>
      </c>
      <c r="AY167" s="16" t="s">
        <v>133</v>
      </c>
      <c r="BE167" s="197">
        <f>IF(N167="základní",J167,0)</f>
        <v>0</v>
      </c>
      <c r="BF167" s="197">
        <f>IF(N167="snížená",J167,0)</f>
        <v>0</v>
      </c>
      <c r="BG167" s="197">
        <f>IF(N167="zákl. přenesená",J167,0)</f>
        <v>0</v>
      </c>
      <c r="BH167" s="197">
        <f>IF(N167="sníž. přenesená",J167,0)</f>
        <v>0</v>
      </c>
      <c r="BI167" s="197">
        <f>IF(N167="nulová",J167,0)</f>
        <v>0</v>
      </c>
      <c r="BJ167" s="16" t="s">
        <v>83</v>
      </c>
      <c r="BK167" s="197">
        <f>ROUND(I167*H167,2)</f>
        <v>0</v>
      </c>
      <c r="BL167" s="16" t="s">
        <v>141</v>
      </c>
      <c r="BM167" s="196" t="s">
        <v>192</v>
      </c>
    </row>
    <row r="168" spans="1:65" s="13" customFormat="1" ht="11.25">
      <c r="B168" s="198"/>
      <c r="C168" s="199"/>
      <c r="D168" s="200" t="s">
        <v>143</v>
      </c>
      <c r="E168" s="201" t="s">
        <v>1</v>
      </c>
      <c r="F168" s="202" t="s">
        <v>193</v>
      </c>
      <c r="G168" s="199"/>
      <c r="H168" s="203">
        <v>9.8000000000000004E-2</v>
      </c>
      <c r="I168" s="204"/>
      <c r="J168" s="199"/>
      <c r="K168" s="199"/>
      <c r="L168" s="205"/>
      <c r="M168" s="206"/>
      <c r="N168" s="207"/>
      <c r="O168" s="207"/>
      <c r="P168" s="207"/>
      <c r="Q168" s="207"/>
      <c r="R168" s="207"/>
      <c r="S168" s="207"/>
      <c r="T168" s="208"/>
      <c r="AT168" s="209" t="s">
        <v>143</v>
      </c>
      <c r="AU168" s="209" t="s">
        <v>85</v>
      </c>
      <c r="AV168" s="13" t="s">
        <v>85</v>
      </c>
      <c r="AW168" s="13" t="s">
        <v>31</v>
      </c>
      <c r="AX168" s="13" t="s">
        <v>83</v>
      </c>
      <c r="AY168" s="209" t="s">
        <v>133</v>
      </c>
    </row>
    <row r="169" spans="1:65" s="12" customFormat="1" ht="22.9" customHeight="1">
      <c r="B169" s="169"/>
      <c r="C169" s="170"/>
      <c r="D169" s="171" t="s">
        <v>74</v>
      </c>
      <c r="E169" s="183" t="s">
        <v>180</v>
      </c>
      <c r="F169" s="183" t="s">
        <v>194</v>
      </c>
      <c r="G169" s="170"/>
      <c r="H169" s="170"/>
      <c r="I169" s="173"/>
      <c r="J169" s="184">
        <f>BK169</f>
        <v>0</v>
      </c>
      <c r="K169" s="170"/>
      <c r="L169" s="175"/>
      <c r="M169" s="176"/>
      <c r="N169" s="177"/>
      <c r="O169" s="177"/>
      <c r="P169" s="178">
        <f>SUM(P170:P200)</f>
        <v>0</v>
      </c>
      <c r="Q169" s="177"/>
      <c r="R169" s="178">
        <f>SUM(R170:R200)</f>
        <v>2.2081E-2</v>
      </c>
      <c r="S169" s="177"/>
      <c r="T169" s="179">
        <f>SUM(T170:T200)</f>
        <v>4.9355060000000002</v>
      </c>
      <c r="AR169" s="180" t="s">
        <v>83</v>
      </c>
      <c r="AT169" s="181" t="s">
        <v>74</v>
      </c>
      <c r="AU169" s="181" t="s">
        <v>83</v>
      </c>
      <c r="AY169" s="180" t="s">
        <v>133</v>
      </c>
      <c r="BK169" s="182">
        <f>SUM(BK170:BK200)</f>
        <v>0</v>
      </c>
    </row>
    <row r="170" spans="1:65" s="2" customFormat="1" ht="33" customHeight="1">
      <c r="A170" s="33"/>
      <c r="B170" s="34"/>
      <c r="C170" s="185" t="s">
        <v>8</v>
      </c>
      <c r="D170" s="185" t="s">
        <v>136</v>
      </c>
      <c r="E170" s="186" t="s">
        <v>195</v>
      </c>
      <c r="F170" s="187" t="s">
        <v>196</v>
      </c>
      <c r="G170" s="188" t="s">
        <v>139</v>
      </c>
      <c r="H170" s="189">
        <v>57.7</v>
      </c>
      <c r="I170" s="190"/>
      <c r="J170" s="191">
        <f>ROUND(I170*H170,2)</f>
        <v>0</v>
      </c>
      <c r="K170" s="187" t="s">
        <v>140</v>
      </c>
      <c r="L170" s="38"/>
      <c r="M170" s="192" t="s">
        <v>1</v>
      </c>
      <c r="N170" s="193" t="s">
        <v>40</v>
      </c>
      <c r="O170" s="70"/>
      <c r="P170" s="194">
        <f>O170*H170</f>
        <v>0</v>
      </c>
      <c r="Q170" s="194">
        <v>1.2999999999999999E-4</v>
      </c>
      <c r="R170" s="194">
        <f>Q170*H170</f>
        <v>7.5009999999999999E-3</v>
      </c>
      <c r="S170" s="194">
        <v>0</v>
      </c>
      <c r="T170" s="195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96" t="s">
        <v>141</v>
      </c>
      <c r="AT170" s="196" t="s">
        <v>136</v>
      </c>
      <c r="AU170" s="196" t="s">
        <v>85</v>
      </c>
      <c r="AY170" s="16" t="s">
        <v>133</v>
      </c>
      <c r="BE170" s="197">
        <f>IF(N170="základní",J170,0)</f>
        <v>0</v>
      </c>
      <c r="BF170" s="197">
        <f>IF(N170="snížená",J170,0)</f>
        <v>0</v>
      </c>
      <c r="BG170" s="197">
        <f>IF(N170="zákl. přenesená",J170,0)</f>
        <v>0</v>
      </c>
      <c r="BH170" s="197">
        <f>IF(N170="sníž. přenesená",J170,0)</f>
        <v>0</v>
      </c>
      <c r="BI170" s="197">
        <f>IF(N170="nulová",J170,0)</f>
        <v>0</v>
      </c>
      <c r="BJ170" s="16" t="s">
        <v>83</v>
      </c>
      <c r="BK170" s="197">
        <f>ROUND(I170*H170,2)</f>
        <v>0</v>
      </c>
      <c r="BL170" s="16" t="s">
        <v>141</v>
      </c>
      <c r="BM170" s="196" t="s">
        <v>197</v>
      </c>
    </row>
    <row r="171" spans="1:65" s="13" customFormat="1" ht="11.25">
      <c r="B171" s="198"/>
      <c r="C171" s="199"/>
      <c r="D171" s="200" t="s">
        <v>143</v>
      </c>
      <c r="E171" s="201" t="s">
        <v>1</v>
      </c>
      <c r="F171" s="202" t="s">
        <v>198</v>
      </c>
      <c r="G171" s="199"/>
      <c r="H171" s="203">
        <v>39.5</v>
      </c>
      <c r="I171" s="204"/>
      <c r="J171" s="199"/>
      <c r="K171" s="199"/>
      <c r="L171" s="205"/>
      <c r="M171" s="206"/>
      <c r="N171" s="207"/>
      <c r="O171" s="207"/>
      <c r="P171" s="207"/>
      <c r="Q171" s="207"/>
      <c r="R171" s="207"/>
      <c r="S171" s="207"/>
      <c r="T171" s="208"/>
      <c r="AT171" s="209" t="s">
        <v>143</v>
      </c>
      <c r="AU171" s="209" t="s">
        <v>85</v>
      </c>
      <c r="AV171" s="13" t="s">
        <v>85</v>
      </c>
      <c r="AW171" s="13" t="s">
        <v>31</v>
      </c>
      <c r="AX171" s="13" t="s">
        <v>75</v>
      </c>
      <c r="AY171" s="209" t="s">
        <v>133</v>
      </c>
    </row>
    <row r="172" spans="1:65" s="13" customFormat="1" ht="11.25">
      <c r="B172" s="198"/>
      <c r="C172" s="199"/>
      <c r="D172" s="200" t="s">
        <v>143</v>
      </c>
      <c r="E172" s="201" t="s">
        <v>1</v>
      </c>
      <c r="F172" s="202" t="s">
        <v>199</v>
      </c>
      <c r="G172" s="199"/>
      <c r="H172" s="203">
        <v>13.2</v>
      </c>
      <c r="I172" s="204"/>
      <c r="J172" s="199"/>
      <c r="K172" s="199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143</v>
      </c>
      <c r="AU172" s="209" t="s">
        <v>85</v>
      </c>
      <c r="AV172" s="13" t="s">
        <v>85</v>
      </c>
      <c r="AW172" s="13" t="s">
        <v>31</v>
      </c>
      <c r="AX172" s="13" t="s">
        <v>75</v>
      </c>
      <c r="AY172" s="209" t="s">
        <v>133</v>
      </c>
    </row>
    <row r="173" spans="1:65" s="13" customFormat="1" ht="11.25">
      <c r="B173" s="198"/>
      <c r="C173" s="199"/>
      <c r="D173" s="200" t="s">
        <v>143</v>
      </c>
      <c r="E173" s="201" t="s">
        <v>1</v>
      </c>
      <c r="F173" s="202" t="s">
        <v>200</v>
      </c>
      <c r="G173" s="199"/>
      <c r="H173" s="203">
        <v>5</v>
      </c>
      <c r="I173" s="204"/>
      <c r="J173" s="199"/>
      <c r="K173" s="199"/>
      <c r="L173" s="205"/>
      <c r="M173" s="206"/>
      <c r="N173" s="207"/>
      <c r="O173" s="207"/>
      <c r="P173" s="207"/>
      <c r="Q173" s="207"/>
      <c r="R173" s="207"/>
      <c r="S173" s="207"/>
      <c r="T173" s="208"/>
      <c r="AT173" s="209" t="s">
        <v>143</v>
      </c>
      <c r="AU173" s="209" t="s">
        <v>85</v>
      </c>
      <c r="AV173" s="13" t="s">
        <v>85</v>
      </c>
      <c r="AW173" s="13" t="s">
        <v>31</v>
      </c>
      <c r="AX173" s="13" t="s">
        <v>75</v>
      </c>
      <c r="AY173" s="209" t="s">
        <v>133</v>
      </c>
    </row>
    <row r="174" spans="1:65" s="14" customFormat="1" ht="11.25">
      <c r="B174" s="210"/>
      <c r="C174" s="211"/>
      <c r="D174" s="200" t="s">
        <v>143</v>
      </c>
      <c r="E174" s="212" t="s">
        <v>1</v>
      </c>
      <c r="F174" s="213" t="s">
        <v>150</v>
      </c>
      <c r="G174" s="211"/>
      <c r="H174" s="214">
        <v>57.7</v>
      </c>
      <c r="I174" s="215"/>
      <c r="J174" s="211"/>
      <c r="K174" s="211"/>
      <c r="L174" s="216"/>
      <c r="M174" s="217"/>
      <c r="N174" s="218"/>
      <c r="O174" s="218"/>
      <c r="P174" s="218"/>
      <c r="Q174" s="218"/>
      <c r="R174" s="218"/>
      <c r="S174" s="218"/>
      <c r="T174" s="219"/>
      <c r="AT174" s="220" t="s">
        <v>143</v>
      </c>
      <c r="AU174" s="220" t="s">
        <v>85</v>
      </c>
      <c r="AV174" s="14" t="s">
        <v>141</v>
      </c>
      <c r="AW174" s="14" t="s">
        <v>31</v>
      </c>
      <c r="AX174" s="14" t="s">
        <v>83</v>
      </c>
      <c r="AY174" s="220" t="s">
        <v>133</v>
      </c>
    </row>
    <row r="175" spans="1:65" s="2" customFormat="1" ht="24.2" customHeight="1">
      <c r="A175" s="33"/>
      <c r="B175" s="34"/>
      <c r="C175" s="185" t="s">
        <v>201</v>
      </c>
      <c r="D175" s="185" t="s">
        <v>136</v>
      </c>
      <c r="E175" s="186" t="s">
        <v>202</v>
      </c>
      <c r="F175" s="187" t="s">
        <v>203</v>
      </c>
      <c r="G175" s="188" t="s">
        <v>139</v>
      </c>
      <c r="H175" s="189">
        <v>60</v>
      </c>
      <c r="I175" s="190"/>
      <c r="J175" s="191">
        <f>ROUND(I175*H175,2)</f>
        <v>0</v>
      </c>
      <c r="K175" s="187" t="s">
        <v>140</v>
      </c>
      <c r="L175" s="38"/>
      <c r="M175" s="192" t="s">
        <v>1</v>
      </c>
      <c r="N175" s="193" t="s">
        <v>40</v>
      </c>
      <c r="O175" s="70"/>
      <c r="P175" s="194">
        <f>O175*H175</f>
        <v>0</v>
      </c>
      <c r="Q175" s="194">
        <v>4.0000000000000003E-5</v>
      </c>
      <c r="R175" s="194">
        <f>Q175*H175</f>
        <v>2.4000000000000002E-3</v>
      </c>
      <c r="S175" s="194">
        <v>0</v>
      </c>
      <c r="T175" s="195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96" t="s">
        <v>141</v>
      </c>
      <c r="AT175" s="196" t="s">
        <v>136</v>
      </c>
      <c r="AU175" s="196" t="s">
        <v>85</v>
      </c>
      <c r="AY175" s="16" t="s">
        <v>133</v>
      </c>
      <c r="BE175" s="197">
        <f>IF(N175="základní",J175,0)</f>
        <v>0</v>
      </c>
      <c r="BF175" s="197">
        <f>IF(N175="snížená",J175,0)</f>
        <v>0</v>
      </c>
      <c r="BG175" s="197">
        <f>IF(N175="zákl. přenesená",J175,0)</f>
        <v>0</v>
      </c>
      <c r="BH175" s="197">
        <f>IF(N175="sníž. přenesená",J175,0)</f>
        <v>0</v>
      </c>
      <c r="BI175" s="197">
        <f>IF(N175="nulová",J175,0)</f>
        <v>0</v>
      </c>
      <c r="BJ175" s="16" t="s">
        <v>83</v>
      </c>
      <c r="BK175" s="197">
        <f>ROUND(I175*H175,2)</f>
        <v>0</v>
      </c>
      <c r="BL175" s="16" t="s">
        <v>141</v>
      </c>
      <c r="BM175" s="196" t="s">
        <v>204</v>
      </c>
    </row>
    <row r="176" spans="1:65" s="2" customFormat="1" ht="16.5" customHeight="1">
      <c r="A176" s="33"/>
      <c r="B176" s="34"/>
      <c r="C176" s="185" t="s">
        <v>205</v>
      </c>
      <c r="D176" s="185" t="s">
        <v>136</v>
      </c>
      <c r="E176" s="186" t="s">
        <v>206</v>
      </c>
      <c r="F176" s="187" t="s">
        <v>207</v>
      </c>
      <c r="G176" s="188" t="s">
        <v>208</v>
      </c>
      <c r="H176" s="189">
        <v>1</v>
      </c>
      <c r="I176" s="190"/>
      <c r="J176" s="191">
        <f>ROUND(I176*H176,2)</f>
        <v>0</v>
      </c>
      <c r="K176" s="187" t="s">
        <v>140</v>
      </c>
      <c r="L176" s="38"/>
      <c r="M176" s="192" t="s">
        <v>1</v>
      </c>
      <c r="N176" s="193" t="s">
        <v>40</v>
      </c>
      <c r="O176" s="70"/>
      <c r="P176" s="194">
        <f>O176*H176</f>
        <v>0</v>
      </c>
      <c r="Q176" s="194">
        <v>1.8000000000000001E-4</v>
      </c>
      <c r="R176" s="194">
        <f>Q176*H176</f>
        <v>1.8000000000000001E-4</v>
      </c>
      <c r="S176" s="194">
        <v>0</v>
      </c>
      <c r="T176" s="195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96" t="s">
        <v>141</v>
      </c>
      <c r="AT176" s="196" t="s">
        <v>136</v>
      </c>
      <c r="AU176" s="196" t="s">
        <v>85</v>
      </c>
      <c r="AY176" s="16" t="s">
        <v>133</v>
      </c>
      <c r="BE176" s="197">
        <f>IF(N176="základní",J176,0)</f>
        <v>0</v>
      </c>
      <c r="BF176" s="197">
        <f>IF(N176="snížená",J176,0)</f>
        <v>0</v>
      </c>
      <c r="BG176" s="197">
        <f>IF(N176="zákl. přenesená",J176,0)</f>
        <v>0</v>
      </c>
      <c r="BH176" s="197">
        <f>IF(N176="sníž. přenesená",J176,0)</f>
        <v>0</v>
      </c>
      <c r="BI176" s="197">
        <f>IF(N176="nulová",J176,0)</f>
        <v>0</v>
      </c>
      <c r="BJ176" s="16" t="s">
        <v>83</v>
      </c>
      <c r="BK176" s="197">
        <f>ROUND(I176*H176,2)</f>
        <v>0</v>
      </c>
      <c r="BL176" s="16" t="s">
        <v>141</v>
      </c>
      <c r="BM176" s="196" t="s">
        <v>209</v>
      </c>
    </row>
    <row r="177" spans="1:65" s="2" customFormat="1" ht="16.5" customHeight="1">
      <c r="A177" s="33"/>
      <c r="B177" s="34"/>
      <c r="C177" s="221" t="s">
        <v>210</v>
      </c>
      <c r="D177" s="221" t="s">
        <v>211</v>
      </c>
      <c r="E177" s="222" t="s">
        <v>212</v>
      </c>
      <c r="F177" s="223" t="s">
        <v>213</v>
      </c>
      <c r="G177" s="224" t="s">
        <v>208</v>
      </c>
      <c r="H177" s="225">
        <v>1</v>
      </c>
      <c r="I177" s="226"/>
      <c r="J177" s="227">
        <f>ROUND(I177*H177,2)</f>
        <v>0</v>
      </c>
      <c r="K177" s="223" t="s">
        <v>140</v>
      </c>
      <c r="L177" s="228"/>
      <c r="M177" s="229" t="s">
        <v>1</v>
      </c>
      <c r="N177" s="230" t="s">
        <v>40</v>
      </c>
      <c r="O177" s="70"/>
      <c r="P177" s="194">
        <f>O177*H177</f>
        <v>0</v>
      </c>
      <c r="Q177" s="194">
        <v>1.2E-2</v>
      </c>
      <c r="R177" s="194">
        <f>Q177*H177</f>
        <v>1.2E-2</v>
      </c>
      <c r="S177" s="194">
        <v>0</v>
      </c>
      <c r="T177" s="195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96" t="s">
        <v>174</v>
      </c>
      <c r="AT177" s="196" t="s">
        <v>211</v>
      </c>
      <c r="AU177" s="196" t="s">
        <v>85</v>
      </c>
      <c r="AY177" s="16" t="s">
        <v>133</v>
      </c>
      <c r="BE177" s="197">
        <f>IF(N177="základní",J177,0)</f>
        <v>0</v>
      </c>
      <c r="BF177" s="197">
        <f>IF(N177="snížená",J177,0)</f>
        <v>0</v>
      </c>
      <c r="BG177" s="197">
        <f>IF(N177="zákl. přenesená",J177,0)</f>
        <v>0</v>
      </c>
      <c r="BH177" s="197">
        <f>IF(N177="sníž. přenesená",J177,0)</f>
        <v>0</v>
      </c>
      <c r="BI177" s="197">
        <f>IF(N177="nulová",J177,0)</f>
        <v>0</v>
      </c>
      <c r="BJ177" s="16" t="s">
        <v>83</v>
      </c>
      <c r="BK177" s="197">
        <f>ROUND(I177*H177,2)</f>
        <v>0</v>
      </c>
      <c r="BL177" s="16" t="s">
        <v>141</v>
      </c>
      <c r="BM177" s="196" t="s">
        <v>214</v>
      </c>
    </row>
    <row r="178" spans="1:65" s="2" customFormat="1" ht="24.2" customHeight="1">
      <c r="A178" s="33"/>
      <c r="B178" s="34"/>
      <c r="C178" s="185" t="s">
        <v>215</v>
      </c>
      <c r="D178" s="185" t="s">
        <v>136</v>
      </c>
      <c r="E178" s="186" t="s">
        <v>216</v>
      </c>
      <c r="F178" s="187" t="s">
        <v>217</v>
      </c>
      <c r="G178" s="188" t="s">
        <v>139</v>
      </c>
      <c r="H178" s="189">
        <v>19.056999999999999</v>
      </c>
      <c r="I178" s="190"/>
      <c r="J178" s="191">
        <f>ROUND(I178*H178,2)</f>
        <v>0</v>
      </c>
      <c r="K178" s="187" t="s">
        <v>140</v>
      </c>
      <c r="L178" s="38"/>
      <c r="M178" s="192" t="s">
        <v>1</v>
      </c>
      <c r="N178" s="193" t="s">
        <v>40</v>
      </c>
      <c r="O178" s="70"/>
      <c r="P178" s="194">
        <f>O178*H178</f>
        <v>0</v>
      </c>
      <c r="Q178" s="194">
        <v>0</v>
      </c>
      <c r="R178" s="194">
        <f>Q178*H178</f>
        <v>0</v>
      </c>
      <c r="S178" s="194">
        <v>0.11</v>
      </c>
      <c r="T178" s="195">
        <f>S178*H178</f>
        <v>2.0962700000000001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96" t="s">
        <v>141</v>
      </c>
      <c r="AT178" s="196" t="s">
        <v>136</v>
      </c>
      <c r="AU178" s="196" t="s">
        <v>85</v>
      </c>
      <c r="AY178" s="16" t="s">
        <v>133</v>
      </c>
      <c r="BE178" s="197">
        <f>IF(N178="základní",J178,0)</f>
        <v>0</v>
      </c>
      <c r="BF178" s="197">
        <f>IF(N178="snížená",J178,0)</f>
        <v>0</v>
      </c>
      <c r="BG178" s="197">
        <f>IF(N178="zákl. přenesená",J178,0)</f>
        <v>0</v>
      </c>
      <c r="BH178" s="197">
        <f>IF(N178="sníž. přenesená",J178,0)</f>
        <v>0</v>
      </c>
      <c r="BI178" s="197">
        <f>IF(N178="nulová",J178,0)</f>
        <v>0</v>
      </c>
      <c r="BJ178" s="16" t="s">
        <v>83</v>
      </c>
      <c r="BK178" s="197">
        <f>ROUND(I178*H178,2)</f>
        <v>0</v>
      </c>
      <c r="BL178" s="16" t="s">
        <v>141</v>
      </c>
      <c r="BM178" s="196" t="s">
        <v>218</v>
      </c>
    </row>
    <row r="179" spans="1:65" s="13" customFormat="1" ht="11.25">
      <c r="B179" s="198"/>
      <c r="C179" s="199"/>
      <c r="D179" s="200" t="s">
        <v>143</v>
      </c>
      <c r="E179" s="201" t="s">
        <v>1</v>
      </c>
      <c r="F179" s="202" t="s">
        <v>219</v>
      </c>
      <c r="G179" s="199"/>
      <c r="H179" s="203">
        <v>20.632999999999999</v>
      </c>
      <c r="I179" s="204"/>
      <c r="J179" s="199"/>
      <c r="K179" s="199"/>
      <c r="L179" s="205"/>
      <c r="M179" s="206"/>
      <c r="N179" s="207"/>
      <c r="O179" s="207"/>
      <c r="P179" s="207"/>
      <c r="Q179" s="207"/>
      <c r="R179" s="207"/>
      <c r="S179" s="207"/>
      <c r="T179" s="208"/>
      <c r="AT179" s="209" t="s">
        <v>143</v>
      </c>
      <c r="AU179" s="209" t="s">
        <v>85</v>
      </c>
      <c r="AV179" s="13" t="s">
        <v>85</v>
      </c>
      <c r="AW179" s="13" t="s">
        <v>31</v>
      </c>
      <c r="AX179" s="13" t="s">
        <v>75</v>
      </c>
      <c r="AY179" s="209" t="s">
        <v>133</v>
      </c>
    </row>
    <row r="180" spans="1:65" s="13" customFormat="1" ht="11.25">
      <c r="B180" s="198"/>
      <c r="C180" s="199"/>
      <c r="D180" s="200" t="s">
        <v>143</v>
      </c>
      <c r="E180" s="201" t="s">
        <v>1</v>
      </c>
      <c r="F180" s="202" t="s">
        <v>220</v>
      </c>
      <c r="G180" s="199"/>
      <c r="H180" s="203">
        <v>-1.5760000000000001</v>
      </c>
      <c r="I180" s="204"/>
      <c r="J180" s="199"/>
      <c r="K180" s="199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143</v>
      </c>
      <c r="AU180" s="209" t="s">
        <v>85</v>
      </c>
      <c r="AV180" s="13" t="s">
        <v>85</v>
      </c>
      <c r="AW180" s="13" t="s">
        <v>31</v>
      </c>
      <c r="AX180" s="13" t="s">
        <v>75</v>
      </c>
      <c r="AY180" s="209" t="s">
        <v>133</v>
      </c>
    </row>
    <row r="181" spans="1:65" s="14" customFormat="1" ht="11.25">
      <c r="B181" s="210"/>
      <c r="C181" s="211"/>
      <c r="D181" s="200" t="s">
        <v>143</v>
      </c>
      <c r="E181" s="212" t="s">
        <v>1</v>
      </c>
      <c r="F181" s="213" t="s">
        <v>150</v>
      </c>
      <c r="G181" s="211"/>
      <c r="H181" s="214">
        <v>19.056999999999999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143</v>
      </c>
      <c r="AU181" s="220" t="s">
        <v>85</v>
      </c>
      <c r="AV181" s="14" t="s">
        <v>141</v>
      </c>
      <c r="AW181" s="14" t="s">
        <v>31</v>
      </c>
      <c r="AX181" s="14" t="s">
        <v>83</v>
      </c>
      <c r="AY181" s="220" t="s">
        <v>133</v>
      </c>
    </row>
    <row r="182" spans="1:65" s="2" customFormat="1" ht="21.75" customHeight="1">
      <c r="A182" s="33"/>
      <c r="B182" s="34"/>
      <c r="C182" s="185" t="s">
        <v>221</v>
      </c>
      <c r="D182" s="185" t="s">
        <v>136</v>
      </c>
      <c r="E182" s="186" t="s">
        <v>222</v>
      </c>
      <c r="F182" s="187" t="s">
        <v>223</v>
      </c>
      <c r="G182" s="188" t="s">
        <v>139</v>
      </c>
      <c r="H182" s="189">
        <v>1.5760000000000001</v>
      </c>
      <c r="I182" s="190"/>
      <c r="J182" s="191">
        <f>ROUND(I182*H182,2)</f>
        <v>0</v>
      </c>
      <c r="K182" s="187" t="s">
        <v>140</v>
      </c>
      <c r="L182" s="38"/>
      <c r="M182" s="192" t="s">
        <v>1</v>
      </c>
      <c r="N182" s="193" t="s">
        <v>40</v>
      </c>
      <c r="O182" s="70"/>
      <c r="P182" s="194">
        <f>O182*H182</f>
        <v>0</v>
      </c>
      <c r="Q182" s="194">
        <v>0</v>
      </c>
      <c r="R182" s="194">
        <f>Q182*H182</f>
        <v>0</v>
      </c>
      <c r="S182" s="194">
        <v>7.5999999999999998E-2</v>
      </c>
      <c r="T182" s="195">
        <f>S182*H182</f>
        <v>0.11977600000000001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6" t="s">
        <v>141</v>
      </c>
      <c r="AT182" s="196" t="s">
        <v>136</v>
      </c>
      <c r="AU182" s="196" t="s">
        <v>85</v>
      </c>
      <c r="AY182" s="16" t="s">
        <v>133</v>
      </c>
      <c r="BE182" s="197">
        <f>IF(N182="základní",J182,0)</f>
        <v>0</v>
      </c>
      <c r="BF182" s="197">
        <f>IF(N182="snížená",J182,0)</f>
        <v>0</v>
      </c>
      <c r="BG182" s="197">
        <f>IF(N182="zákl. přenesená",J182,0)</f>
        <v>0</v>
      </c>
      <c r="BH182" s="197">
        <f>IF(N182="sníž. přenesená",J182,0)</f>
        <v>0</v>
      </c>
      <c r="BI182" s="197">
        <f>IF(N182="nulová",J182,0)</f>
        <v>0</v>
      </c>
      <c r="BJ182" s="16" t="s">
        <v>83</v>
      </c>
      <c r="BK182" s="197">
        <f>ROUND(I182*H182,2)</f>
        <v>0</v>
      </c>
      <c r="BL182" s="16" t="s">
        <v>141</v>
      </c>
      <c r="BM182" s="196" t="s">
        <v>224</v>
      </c>
    </row>
    <row r="183" spans="1:65" s="13" customFormat="1" ht="11.25">
      <c r="B183" s="198"/>
      <c r="C183" s="199"/>
      <c r="D183" s="200" t="s">
        <v>143</v>
      </c>
      <c r="E183" s="201" t="s">
        <v>1</v>
      </c>
      <c r="F183" s="202" t="s">
        <v>225</v>
      </c>
      <c r="G183" s="199"/>
      <c r="H183" s="203">
        <v>1.5760000000000001</v>
      </c>
      <c r="I183" s="204"/>
      <c r="J183" s="199"/>
      <c r="K183" s="199"/>
      <c r="L183" s="205"/>
      <c r="M183" s="206"/>
      <c r="N183" s="207"/>
      <c r="O183" s="207"/>
      <c r="P183" s="207"/>
      <c r="Q183" s="207"/>
      <c r="R183" s="207"/>
      <c r="S183" s="207"/>
      <c r="T183" s="208"/>
      <c r="AT183" s="209" t="s">
        <v>143</v>
      </c>
      <c r="AU183" s="209" t="s">
        <v>85</v>
      </c>
      <c r="AV183" s="13" t="s">
        <v>85</v>
      </c>
      <c r="AW183" s="13" t="s">
        <v>31</v>
      </c>
      <c r="AX183" s="13" t="s">
        <v>83</v>
      </c>
      <c r="AY183" s="209" t="s">
        <v>133</v>
      </c>
    </row>
    <row r="184" spans="1:65" s="2" customFormat="1" ht="24.2" customHeight="1">
      <c r="A184" s="33"/>
      <c r="B184" s="34"/>
      <c r="C184" s="185" t="s">
        <v>226</v>
      </c>
      <c r="D184" s="185" t="s">
        <v>136</v>
      </c>
      <c r="E184" s="186" t="s">
        <v>227</v>
      </c>
      <c r="F184" s="187" t="s">
        <v>228</v>
      </c>
      <c r="G184" s="188" t="s">
        <v>229</v>
      </c>
      <c r="H184" s="189">
        <v>6.6</v>
      </c>
      <c r="I184" s="190"/>
      <c r="J184" s="191">
        <f>ROUND(I184*H184,2)</f>
        <v>0</v>
      </c>
      <c r="K184" s="187" t="s">
        <v>140</v>
      </c>
      <c r="L184" s="38"/>
      <c r="M184" s="192" t="s">
        <v>1</v>
      </c>
      <c r="N184" s="193" t="s">
        <v>40</v>
      </c>
      <c r="O184" s="70"/>
      <c r="P184" s="194">
        <f>O184*H184</f>
        <v>0</v>
      </c>
      <c r="Q184" s="194">
        <v>0</v>
      </c>
      <c r="R184" s="194">
        <f>Q184*H184</f>
        <v>0</v>
      </c>
      <c r="S184" s="194">
        <v>0</v>
      </c>
      <c r="T184" s="195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96" t="s">
        <v>141</v>
      </c>
      <c r="AT184" s="196" t="s">
        <v>136</v>
      </c>
      <c r="AU184" s="196" t="s">
        <v>85</v>
      </c>
      <c r="AY184" s="16" t="s">
        <v>133</v>
      </c>
      <c r="BE184" s="197">
        <f>IF(N184="základní",J184,0)</f>
        <v>0</v>
      </c>
      <c r="BF184" s="197">
        <f>IF(N184="snížená",J184,0)</f>
        <v>0</v>
      </c>
      <c r="BG184" s="197">
        <f>IF(N184="zákl. přenesená",J184,0)</f>
        <v>0</v>
      </c>
      <c r="BH184" s="197">
        <f>IF(N184="sníž. přenesená",J184,0)</f>
        <v>0</v>
      </c>
      <c r="BI184" s="197">
        <f>IF(N184="nulová",J184,0)</f>
        <v>0</v>
      </c>
      <c r="BJ184" s="16" t="s">
        <v>83</v>
      </c>
      <c r="BK184" s="197">
        <f>ROUND(I184*H184,2)</f>
        <v>0</v>
      </c>
      <c r="BL184" s="16" t="s">
        <v>141</v>
      </c>
      <c r="BM184" s="196" t="s">
        <v>230</v>
      </c>
    </row>
    <row r="185" spans="1:65" s="13" customFormat="1" ht="11.25">
      <c r="B185" s="198"/>
      <c r="C185" s="199"/>
      <c r="D185" s="200" t="s">
        <v>143</v>
      </c>
      <c r="E185" s="201" t="s">
        <v>1</v>
      </c>
      <c r="F185" s="202" t="s">
        <v>231</v>
      </c>
      <c r="G185" s="199"/>
      <c r="H185" s="203">
        <v>6.6</v>
      </c>
      <c r="I185" s="204"/>
      <c r="J185" s="199"/>
      <c r="K185" s="199"/>
      <c r="L185" s="205"/>
      <c r="M185" s="206"/>
      <c r="N185" s="207"/>
      <c r="O185" s="207"/>
      <c r="P185" s="207"/>
      <c r="Q185" s="207"/>
      <c r="R185" s="207"/>
      <c r="S185" s="207"/>
      <c r="T185" s="208"/>
      <c r="AT185" s="209" t="s">
        <v>143</v>
      </c>
      <c r="AU185" s="209" t="s">
        <v>85</v>
      </c>
      <c r="AV185" s="13" t="s">
        <v>85</v>
      </c>
      <c r="AW185" s="13" t="s">
        <v>31</v>
      </c>
      <c r="AX185" s="13" t="s">
        <v>83</v>
      </c>
      <c r="AY185" s="209" t="s">
        <v>133</v>
      </c>
    </row>
    <row r="186" spans="1:65" s="2" customFormat="1" ht="37.9" customHeight="1">
      <c r="A186" s="33"/>
      <c r="B186" s="34"/>
      <c r="C186" s="185" t="s">
        <v>232</v>
      </c>
      <c r="D186" s="185" t="s">
        <v>136</v>
      </c>
      <c r="E186" s="186" t="s">
        <v>233</v>
      </c>
      <c r="F186" s="187" t="s">
        <v>234</v>
      </c>
      <c r="G186" s="188" t="s">
        <v>139</v>
      </c>
      <c r="H186" s="189">
        <v>39.5</v>
      </c>
      <c r="I186" s="190"/>
      <c r="J186" s="191">
        <f>ROUND(I186*H186,2)</f>
        <v>0</v>
      </c>
      <c r="K186" s="187" t="s">
        <v>140</v>
      </c>
      <c r="L186" s="38"/>
      <c r="M186" s="192" t="s">
        <v>1</v>
      </c>
      <c r="N186" s="193" t="s">
        <v>40</v>
      </c>
      <c r="O186" s="70"/>
      <c r="P186" s="194">
        <f>O186*H186</f>
        <v>0</v>
      </c>
      <c r="Q186" s="194">
        <v>0</v>
      </c>
      <c r="R186" s="194">
        <f>Q186*H186</f>
        <v>0</v>
      </c>
      <c r="S186" s="194">
        <v>0.02</v>
      </c>
      <c r="T186" s="195">
        <f>S186*H186</f>
        <v>0.79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96" t="s">
        <v>141</v>
      </c>
      <c r="AT186" s="196" t="s">
        <v>136</v>
      </c>
      <c r="AU186" s="196" t="s">
        <v>85</v>
      </c>
      <c r="AY186" s="16" t="s">
        <v>133</v>
      </c>
      <c r="BE186" s="197">
        <f>IF(N186="základní",J186,0)</f>
        <v>0</v>
      </c>
      <c r="BF186" s="197">
        <f>IF(N186="snížená",J186,0)</f>
        <v>0</v>
      </c>
      <c r="BG186" s="197">
        <f>IF(N186="zákl. přenesená",J186,0)</f>
        <v>0</v>
      </c>
      <c r="BH186" s="197">
        <f>IF(N186="sníž. přenesená",J186,0)</f>
        <v>0</v>
      </c>
      <c r="BI186" s="197">
        <f>IF(N186="nulová",J186,0)</f>
        <v>0</v>
      </c>
      <c r="BJ186" s="16" t="s">
        <v>83</v>
      </c>
      <c r="BK186" s="197">
        <f>ROUND(I186*H186,2)</f>
        <v>0</v>
      </c>
      <c r="BL186" s="16" t="s">
        <v>141</v>
      </c>
      <c r="BM186" s="196" t="s">
        <v>235</v>
      </c>
    </row>
    <row r="187" spans="1:65" s="13" customFormat="1" ht="11.25">
      <c r="B187" s="198"/>
      <c r="C187" s="199"/>
      <c r="D187" s="200" t="s">
        <v>143</v>
      </c>
      <c r="E187" s="201" t="s">
        <v>1</v>
      </c>
      <c r="F187" s="202" t="s">
        <v>148</v>
      </c>
      <c r="G187" s="199"/>
      <c r="H187" s="203">
        <v>19.899999999999999</v>
      </c>
      <c r="I187" s="204"/>
      <c r="J187" s="199"/>
      <c r="K187" s="199"/>
      <c r="L187" s="205"/>
      <c r="M187" s="206"/>
      <c r="N187" s="207"/>
      <c r="O187" s="207"/>
      <c r="P187" s="207"/>
      <c r="Q187" s="207"/>
      <c r="R187" s="207"/>
      <c r="S187" s="207"/>
      <c r="T187" s="208"/>
      <c r="AT187" s="209" t="s">
        <v>143</v>
      </c>
      <c r="AU187" s="209" t="s">
        <v>85</v>
      </c>
      <c r="AV187" s="13" t="s">
        <v>85</v>
      </c>
      <c r="AW187" s="13" t="s">
        <v>31</v>
      </c>
      <c r="AX187" s="13" t="s">
        <v>75</v>
      </c>
      <c r="AY187" s="209" t="s">
        <v>133</v>
      </c>
    </row>
    <row r="188" spans="1:65" s="13" customFormat="1" ht="11.25">
      <c r="B188" s="198"/>
      <c r="C188" s="199"/>
      <c r="D188" s="200" t="s">
        <v>143</v>
      </c>
      <c r="E188" s="201" t="s">
        <v>1</v>
      </c>
      <c r="F188" s="202" t="s">
        <v>149</v>
      </c>
      <c r="G188" s="199"/>
      <c r="H188" s="203">
        <v>19.600000000000001</v>
      </c>
      <c r="I188" s="204"/>
      <c r="J188" s="199"/>
      <c r="K188" s="199"/>
      <c r="L188" s="205"/>
      <c r="M188" s="206"/>
      <c r="N188" s="207"/>
      <c r="O188" s="207"/>
      <c r="P188" s="207"/>
      <c r="Q188" s="207"/>
      <c r="R188" s="207"/>
      <c r="S188" s="207"/>
      <c r="T188" s="208"/>
      <c r="AT188" s="209" t="s">
        <v>143</v>
      </c>
      <c r="AU188" s="209" t="s">
        <v>85</v>
      </c>
      <c r="AV188" s="13" t="s">
        <v>85</v>
      </c>
      <c r="AW188" s="13" t="s">
        <v>31</v>
      </c>
      <c r="AX188" s="13" t="s">
        <v>75</v>
      </c>
      <c r="AY188" s="209" t="s">
        <v>133</v>
      </c>
    </row>
    <row r="189" spans="1:65" s="14" customFormat="1" ht="11.25">
      <c r="B189" s="210"/>
      <c r="C189" s="211"/>
      <c r="D189" s="200" t="s">
        <v>143</v>
      </c>
      <c r="E189" s="212" t="s">
        <v>1</v>
      </c>
      <c r="F189" s="213" t="s">
        <v>150</v>
      </c>
      <c r="G189" s="211"/>
      <c r="H189" s="214">
        <v>39.5</v>
      </c>
      <c r="I189" s="215"/>
      <c r="J189" s="211"/>
      <c r="K189" s="211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143</v>
      </c>
      <c r="AU189" s="220" t="s">
        <v>85</v>
      </c>
      <c r="AV189" s="14" t="s">
        <v>141</v>
      </c>
      <c r="AW189" s="14" t="s">
        <v>31</v>
      </c>
      <c r="AX189" s="14" t="s">
        <v>83</v>
      </c>
      <c r="AY189" s="220" t="s">
        <v>133</v>
      </c>
    </row>
    <row r="190" spans="1:65" s="2" customFormat="1" ht="37.9" customHeight="1">
      <c r="A190" s="33"/>
      <c r="B190" s="34"/>
      <c r="C190" s="185" t="s">
        <v>236</v>
      </c>
      <c r="D190" s="185" t="s">
        <v>136</v>
      </c>
      <c r="E190" s="186" t="s">
        <v>237</v>
      </c>
      <c r="F190" s="187" t="s">
        <v>238</v>
      </c>
      <c r="G190" s="188" t="s">
        <v>139</v>
      </c>
      <c r="H190" s="189">
        <v>70.597999999999999</v>
      </c>
      <c r="I190" s="190"/>
      <c r="J190" s="191">
        <f>ROUND(I190*H190,2)</f>
        <v>0</v>
      </c>
      <c r="K190" s="187" t="s">
        <v>140</v>
      </c>
      <c r="L190" s="38"/>
      <c r="M190" s="192" t="s">
        <v>1</v>
      </c>
      <c r="N190" s="193" t="s">
        <v>40</v>
      </c>
      <c r="O190" s="70"/>
      <c r="P190" s="194">
        <f>O190*H190</f>
        <v>0</v>
      </c>
      <c r="Q190" s="194">
        <v>0</v>
      </c>
      <c r="R190" s="194">
        <f>Q190*H190</f>
        <v>0</v>
      </c>
      <c r="S190" s="194">
        <v>0.02</v>
      </c>
      <c r="T190" s="195">
        <f>S190*H190</f>
        <v>1.4119600000000001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6" t="s">
        <v>141</v>
      </c>
      <c r="AT190" s="196" t="s">
        <v>136</v>
      </c>
      <c r="AU190" s="196" t="s">
        <v>85</v>
      </c>
      <c r="AY190" s="16" t="s">
        <v>133</v>
      </c>
      <c r="BE190" s="197">
        <f>IF(N190="základní",J190,0)</f>
        <v>0</v>
      </c>
      <c r="BF190" s="197">
        <f>IF(N190="snížená",J190,0)</f>
        <v>0</v>
      </c>
      <c r="BG190" s="197">
        <f>IF(N190="zákl. přenesená",J190,0)</f>
        <v>0</v>
      </c>
      <c r="BH190" s="197">
        <f>IF(N190="sníž. přenesená",J190,0)</f>
        <v>0</v>
      </c>
      <c r="BI190" s="197">
        <f>IF(N190="nulová",J190,0)</f>
        <v>0</v>
      </c>
      <c r="BJ190" s="16" t="s">
        <v>83</v>
      </c>
      <c r="BK190" s="197">
        <f>ROUND(I190*H190,2)</f>
        <v>0</v>
      </c>
      <c r="BL190" s="16" t="s">
        <v>141</v>
      </c>
      <c r="BM190" s="196" t="s">
        <v>239</v>
      </c>
    </row>
    <row r="191" spans="1:65" s="13" customFormat="1" ht="11.25">
      <c r="B191" s="198"/>
      <c r="C191" s="199"/>
      <c r="D191" s="200" t="s">
        <v>143</v>
      </c>
      <c r="E191" s="201" t="s">
        <v>1</v>
      </c>
      <c r="F191" s="202" t="s">
        <v>240</v>
      </c>
      <c r="G191" s="199"/>
      <c r="H191" s="203">
        <v>39.533000000000001</v>
      </c>
      <c r="I191" s="204"/>
      <c r="J191" s="199"/>
      <c r="K191" s="199"/>
      <c r="L191" s="205"/>
      <c r="M191" s="206"/>
      <c r="N191" s="207"/>
      <c r="O191" s="207"/>
      <c r="P191" s="207"/>
      <c r="Q191" s="207"/>
      <c r="R191" s="207"/>
      <c r="S191" s="207"/>
      <c r="T191" s="208"/>
      <c r="AT191" s="209" t="s">
        <v>143</v>
      </c>
      <c r="AU191" s="209" t="s">
        <v>85</v>
      </c>
      <c r="AV191" s="13" t="s">
        <v>85</v>
      </c>
      <c r="AW191" s="13" t="s">
        <v>31</v>
      </c>
      <c r="AX191" s="13" t="s">
        <v>75</v>
      </c>
      <c r="AY191" s="209" t="s">
        <v>133</v>
      </c>
    </row>
    <row r="192" spans="1:65" s="13" customFormat="1" ht="11.25">
      <c r="B192" s="198"/>
      <c r="C192" s="199"/>
      <c r="D192" s="200" t="s">
        <v>143</v>
      </c>
      <c r="E192" s="201" t="s">
        <v>1</v>
      </c>
      <c r="F192" s="202" t="s">
        <v>241</v>
      </c>
      <c r="G192" s="199"/>
      <c r="H192" s="203">
        <v>39.69</v>
      </c>
      <c r="I192" s="204"/>
      <c r="J192" s="199"/>
      <c r="K192" s="199"/>
      <c r="L192" s="205"/>
      <c r="M192" s="206"/>
      <c r="N192" s="207"/>
      <c r="O192" s="207"/>
      <c r="P192" s="207"/>
      <c r="Q192" s="207"/>
      <c r="R192" s="207"/>
      <c r="S192" s="207"/>
      <c r="T192" s="208"/>
      <c r="AT192" s="209" t="s">
        <v>143</v>
      </c>
      <c r="AU192" s="209" t="s">
        <v>85</v>
      </c>
      <c r="AV192" s="13" t="s">
        <v>85</v>
      </c>
      <c r="AW192" s="13" t="s">
        <v>31</v>
      </c>
      <c r="AX192" s="13" t="s">
        <v>75</v>
      </c>
      <c r="AY192" s="209" t="s">
        <v>133</v>
      </c>
    </row>
    <row r="193" spans="1:65" s="13" customFormat="1" ht="11.25">
      <c r="B193" s="198"/>
      <c r="C193" s="199"/>
      <c r="D193" s="200" t="s">
        <v>143</v>
      </c>
      <c r="E193" s="201" t="s">
        <v>1</v>
      </c>
      <c r="F193" s="202" t="s">
        <v>179</v>
      </c>
      <c r="G193" s="199"/>
      <c r="H193" s="203">
        <v>-8.625</v>
      </c>
      <c r="I193" s="204"/>
      <c r="J193" s="199"/>
      <c r="K193" s="199"/>
      <c r="L193" s="205"/>
      <c r="M193" s="206"/>
      <c r="N193" s="207"/>
      <c r="O193" s="207"/>
      <c r="P193" s="207"/>
      <c r="Q193" s="207"/>
      <c r="R193" s="207"/>
      <c r="S193" s="207"/>
      <c r="T193" s="208"/>
      <c r="AT193" s="209" t="s">
        <v>143</v>
      </c>
      <c r="AU193" s="209" t="s">
        <v>85</v>
      </c>
      <c r="AV193" s="13" t="s">
        <v>85</v>
      </c>
      <c r="AW193" s="13" t="s">
        <v>31</v>
      </c>
      <c r="AX193" s="13" t="s">
        <v>75</v>
      </c>
      <c r="AY193" s="209" t="s">
        <v>133</v>
      </c>
    </row>
    <row r="194" spans="1:65" s="14" customFormat="1" ht="11.25">
      <c r="B194" s="210"/>
      <c r="C194" s="211"/>
      <c r="D194" s="200" t="s">
        <v>143</v>
      </c>
      <c r="E194" s="212" t="s">
        <v>1</v>
      </c>
      <c r="F194" s="213" t="s">
        <v>150</v>
      </c>
      <c r="G194" s="211"/>
      <c r="H194" s="214">
        <v>70.597999999999999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143</v>
      </c>
      <c r="AU194" s="220" t="s">
        <v>85</v>
      </c>
      <c r="AV194" s="14" t="s">
        <v>141</v>
      </c>
      <c r="AW194" s="14" t="s">
        <v>31</v>
      </c>
      <c r="AX194" s="14" t="s">
        <v>83</v>
      </c>
      <c r="AY194" s="220" t="s">
        <v>133</v>
      </c>
    </row>
    <row r="195" spans="1:65" s="2" customFormat="1" ht="37.9" customHeight="1">
      <c r="A195" s="33"/>
      <c r="B195" s="34"/>
      <c r="C195" s="185" t="s">
        <v>7</v>
      </c>
      <c r="D195" s="185" t="s">
        <v>136</v>
      </c>
      <c r="E195" s="186" t="s">
        <v>242</v>
      </c>
      <c r="F195" s="187" t="s">
        <v>243</v>
      </c>
      <c r="G195" s="188" t="s">
        <v>139</v>
      </c>
      <c r="H195" s="189">
        <v>8.625</v>
      </c>
      <c r="I195" s="190"/>
      <c r="J195" s="191">
        <f>ROUND(I195*H195,2)</f>
        <v>0</v>
      </c>
      <c r="K195" s="187" t="s">
        <v>140</v>
      </c>
      <c r="L195" s="38"/>
      <c r="M195" s="192" t="s">
        <v>1</v>
      </c>
      <c r="N195" s="193" t="s">
        <v>40</v>
      </c>
      <c r="O195" s="70"/>
      <c r="P195" s="194">
        <f>O195*H195</f>
        <v>0</v>
      </c>
      <c r="Q195" s="194">
        <v>0</v>
      </c>
      <c r="R195" s="194">
        <f>Q195*H195</f>
        <v>0</v>
      </c>
      <c r="S195" s="194">
        <v>4.5999999999999999E-2</v>
      </c>
      <c r="T195" s="195">
        <f>S195*H195</f>
        <v>0.39674999999999999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96" t="s">
        <v>141</v>
      </c>
      <c r="AT195" s="196" t="s">
        <v>136</v>
      </c>
      <c r="AU195" s="196" t="s">
        <v>85</v>
      </c>
      <c r="AY195" s="16" t="s">
        <v>133</v>
      </c>
      <c r="BE195" s="197">
        <f>IF(N195="základní",J195,0)</f>
        <v>0</v>
      </c>
      <c r="BF195" s="197">
        <f>IF(N195="snížená",J195,0)</f>
        <v>0</v>
      </c>
      <c r="BG195" s="197">
        <f>IF(N195="zákl. přenesená",J195,0)</f>
        <v>0</v>
      </c>
      <c r="BH195" s="197">
        <f>IF(N195="sníž. přenesená",J195,0)</f>
        <v>0</v>
      </c>
      <c r="BI195" s="197">
        <f>IF(N195="nulová",J195,0)</f>
        <v>0</v>
      </c>
      <c r="BJ195" s="16" t="s">
        <v>83</v>
      </c>
      <c r="BK195" s="197">
        <f>ROUND(I195*H195,2)</f>
        <v>0</v>
      </c>
      <c r="BL195" s="16" t="s">
        <v>141</v>
      </c>
      <c r="BM195" s="196" t="s">
        <v>244</v>
      </c>
    </row>
    <row r="196" spans="1:65" s="13" customFormat="1" ht="11.25">
      <c r="B196" s="198"/>
      <c r="C196" s="199"/>
      <c r="D196" s="200" t="s">
        <v>143</v>
      </c>
      <c r="E196" s="201" t="s">
        <v>1</v>
      </c>
      <c r="F196" s="202" t="s">
        <v>158</v>
      </c>
      <c r="G196" s="199"/>
      <c r="H196" s="203">
        <v>3.75</v>
      </c>
      <c r="I196" s="204"/>
      <c r="J196" s="199"/>
      <c r="K196" s="199"/>
      <c r="L196" s="205"/>
      <c r="M196" s="206"/>
      <c r="N196" s="207"/>
      <c r="O196" s="207"/>
      <c r="P196" s="207"/>
      <c r="Q196" s="207"/>
      <c r="R196" s="207"/>
      <c r="S196" s="207"/>
      <c r="T196" s="208"/>
      <c r="AT196" s="209" t="s">
        <v>143</v>
      </c>
      <c r="AU196" s="209" t="s">
        <v>85</v>
      </c>
      <c r="AV196" s="13" t="s">
        <v>85</v>
      </c>
      <c r="AW196" s="13" t="s">
        <v>31</v>
      </c>
      <c r="AX196" s="13" t="s">
        <v>75</v>
      </c>
      <c r="AY196" s="209" t="s">
        <v>133</v>
      </c>
    </row>
    <row r="197" spans="1:65" s="13" customFormat="1" ht="11.25">
      <c r="B197" s="198"/>
      <c r="C197" s="199"/>
      <c r="D197" s="200" t="s">
        <v>143</v>
      </c>
      <c r="E197" s="201" t="s">
        <v>1</v>
      </c>
      <c r="F197" s="202" t="s">
        <v>159</v>
      </c>
      <c r="G197" s="199"/>
      <c r="H197" s="203">
        <v>4.875</v>
      </c>
      <c r="I197" s="204"/>
      <c r="J197" s="199"/>
      <c r="K197" s="199"/>
      <c r="L197" s="205"/>
      <c r="M197" s="206"/>
      <c r="N197" s="207"/>
      <c r="O197" s="207"/>
      <c r="P197" s="207"/>
      <c r="Q197" s="207"/>
      <c r="R197" s="207"/>
      <c r="S197" s="207"/>
      <c r="T197" s="208"/>
      <c r="AT197" s="209" t="s">
        <v>143</v>
      </c>
      <c r="AU197" s="209" t="s">
        <v>85</v>
      </c>
      <c r="AV197" s="13" t="s">
        <v>85</v>
      </c>
      <c r="AW197" s="13" t="s">
        <v>31</v>
      </c>
      <c r="AX197" s="13" t="s">
        <v>75</v>
      </c>
      <c r="AY197" s="209" t="s">
        <v>133</v>
      </c>
    </row>
    <row r="198" spans="1:65" s="14" customFormat="1" ht="11.25">
      <c r="B198" s="210"/>
      <c r="C198" s="211"/>
      <c r="D198" s="200" t="s">
        <v>143</v>
      </c>
      <c r="E198" s="212" t="s">
        <v>1</v>
      </c>
      <c r="F198" s="213" t="s">
        <v>150</v>
      </c>
      <c r="G198" s="211"/>
      <c r="H198" s="214">
        <v>8.625</v>
      </c>
      <c r="I198" s="215"/>
      <c r="J198" s="211"/>
      <c r="K198" s="211"/>
      <c r="L198" s="216"/>
      <c r="M198" s="217"/>
      <c r="N198" s="218"/>
      <c r="O198" s="218"/>
      <c r="P198" s="218"/>
      <c r="Q198" s="218"/>
      <c r="R198" s="218"/>
      <c r="S198" s="218"/>
      <c r="T198" s="219"/>
      <c r="AT198" s="220" t="s">
        <v>143</v>
      </c>
      <c r="AU198" s="220" t="s">
        <v>85</v>
      </c>
      <c r="AV198" s="14" t="s">
        <v>141</v>
      </c>
      <c r="AW198" s="14" t="s">
        <v>31</v>
      </c>
      <c r="AX198" s="14" t="s">
        <v>83</v>
      </c>
      <c r="AY198" s="220" t="s">
        <v>133</v>
      </c>
    </row>
    <row r="199" spans="1:65" s="2" customFormat="1" ht="21.75" customHeight="1">
      <c r="A199" s="33"/>
      <c r="B199" s="34"/>
      <c r="C199" s="185" t="s">
        <v>245</v>
      </c>
      <c r="D199" s="185" t="s">
        <v>136</v>
      </c>
      <c r="E199" s="186" t="s">
        <v>246</v>
      </c>
      <c r="F199" s="187" t="s">
        <v>247</v>
      </c>
      <c r="G199" s="188" t="s">
        <v>139</v>
      </c>
      <c r="H199" s="189">
        <v>8.625</v>
      </c>
      <c r="I199" s="190"/>
      <c r="J199" s="191">
        <f>ROUND(I199*H199,2)</f>
        <v>0</v>
      </c>
      <c r="K199" s="187" t="s">
        <v>140</v>
      </c>
      <c r="L199" s="38"/>
      <c r="M199" s="192" t="s">
        <v>1</v>
      </c>
      <c r="N199" s="193" t="s">
        <v>40</v>
      </c>
      <c r="O199" s="70"/>
      <c r="P199" s="194">
        <f>O199*H199</f>
        <v>0</v>
      </c>
      <c r="Q199" s="194">
        <v>0</v>
      </c>
      <c r="R199" s="194">
        <f>Q199*H199</f>
        <v>0</v>
      </c>
      <c r="S199" s="194">
        <v>1.4E-2</v>
      </c>
      <c r="T199" s="195">
        <f>S199*H199</f>
        <v>0.12075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96" t="s">
        <v>141</v>
      </c>
      <c r="AT199" s="196" t="s">
        <v>136</v>
      </c>
      <c r="AU199" s="196" t="s">
        <v>85</v>
      </c>
      <c r="AY199" s="16" t="s">
        <v>133</v>
      </c>
      <c r="BE199" s="197">
        <f>IF(N199="základní",J199,0)</f>
        <v>0</v>
      </c>
      <c r="BF199" s="197">
        <f>IF(N199="snížená",J199,0)</f>
        <v>0</v>
      </c>
      <c r="BG199" s="197">
        <f>IF(N199="zákl. přenesená",J199,0)</f>
        <v>0</v>
      </c>
      <c r="BH199" s="197">
        <f>IF(N199="sníž. přenesená",J199,0)</f>
        <v>0</v>
      </c>
      <c r="BI199" s="197">
        <f>IF(N199="nulová",J199,0)</f>
        <v>0</v>
      </c>
      <c r="BJ199" s="16" t="s">
        <v>83</v>
      </c>
      <c r="BK199" s="197">
        <f>ROUND(I199*H199,2)</f>
        <v>0</v>
      </c>
      <c r="BL199" s="16" t="s">
        <v>141</v>
      </c>
      <c r="BM199" s="196" t="s">
        <v>248</v>
      </c>
    </row>
    <row r="200" spans="1:65" s="2" customFormat="1" ht="24.2" customHeight="1">
      <c r="A200" s="33"/>
      <c r="B200" s="34"/>
      <c r="C200" s="185" t="s">
        <v>249</v>
      </c>
      <c r="D200" s="185" t="s">
        <v>136</v>
      </c>
      <c r="E200" s="186" t="s">
        <v>250</v>
      </c>
      <c r="F200" s="187" t="s">
        <v>251</v>
      </c>
      <c r="G200" s="188" t="s">
        <v>139</v>
      </c>
      <c r="H200" s="189">
        <v>8.625</v>
      </c>
      <c r="I200" s="190"/>
      <c r="J200" s="191">
        <f>ROUND(I200*H200,2)</f>
        <v>0</v>
      </c>
      <c r="K200" s="187" t="s">
        <v>140</v>
      </c>
      <c r="L200" s="38"/>
      <c r="M200" s="192" t="s">
        <v>1</v>
      </c>
      <c r="N200" s="193" t="s">
        <v>40</v>
      </c>
      <c r="O200" s="70"/>
      <c r="P200" s="194">
        <f>O200*H200</f>
        <v>0</v>
      </c>
      <c r="Q200" s="194">
        <v>0</v>
      </c>
      <c r="R200" s="194">
        <f>Q200*H200</f>
        <v>0</v>
      </c>
      <c r="S200" s="194">
        <v>0</v>
      </c>
      <c r="T200" s="195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96" t="s">
        <v>141</v>
      </c>
      <c r="AT200" s="196" t="s">
        <v>136</v>
      </c>
      <c r="AU200" s="196" t="s">
        <v>85</v>
      </c>
      <c r="AY200" s="16" t="s">
        <v>133</v>
      </c>
      <c r="BE200" s="197">
        <f>IF(N200="základní",J200,0)</f>
        <v>0</v>
      </c>
      <c r="BF200" s="197">
        <f>IF(N200="snížená",J200,0)</f>
        <v>0</v>
      </c>
      <c r="BG200" s="197">
        <f>IF(N200="zákl. přenesená",J200,0)</f>
        <v>0</v>
      </c>
      <c r="BH200" s="197">
        <f>IF(N200="sníž. přenesená",J200,0)</f>
        <v>0</v>
      </c>
      <c r="BI200" s="197">
        <f>IF(N200="nulová",J200,0)</f>
        <v>0</v>
      </c>
      <c r="BJ200" s="16" t="s">
        <v>83</v>
      </c>
      <c r="BK200" s="197">
        <f>ROUND(I200*H200,2)</f>
        <v>0</v>
      </c>
      <c r="BL200" s="16" t="s">
        <v>141</v>
      </c>
      <c r="BM200" s="196" t="s">
        <v>252</v>
      </c>
    </row>
    <row r="201" spans="1:65" s="12" customFormat="1" ht="22.9" customHeight="1">
      <c r="B201" s="169"/>
      <c r="C201" s="170"/>
      <c r="D201" s="171" t="s">
        <v>74</v>
      </c>
      <c r="E201" s="183" t="s">
        <v>253</v>
      </c>
      <c r="F201" s="183" t="s">
        <v>254</v>
      </c>
      <c r="G201" s="170"/>
      <c r="H201" s="170"/>
      <c r="I201" s="173"/>
      <c r="J201" s="184">
        <f>BK201</f>
        <v>0</v>
      </c>
      <c r="K201" s="170"/>
      <c r="L201" s="175"/>
      <c r="M201" s="176"/>
      <c r="N201" s="177"/>
      <c r="O201" s="177"/>
      <c r="P201" s="178">
        <f>SUM(P202:P209)</f>
        <v>0</v>
      </c>
      <c r="Q201" s="177"/>
      <c r="R201" s="178">
        <f>SUM(R202:R209)</f>
        <v>0</v>
      </c>
      <c r="S201" s="177"/>
      <c r="T201" s="179">
        <f>SUM(T202:T209)</f>
        <v>0</v>
      </c>
      <c r="AR201" s="180" t="s">
        <v>83</v>
      </c>
      <c r="AT201" s="181" t="s">
        <v>74</v>
      </c>
      <c r="AU201" s="181" t="s">
        <v>83</v>
      </c>
      <c r="AY201" s="180" t="s">
        <v>133</v>
      </c>
      <c r="BK201" s="182">
        <f>SUM(BK202:BK209)</f>
        <v>0</v>
      </c>
    </row>
    <row r="202" spans="1:65" s="2" customFormat="1" ht="24.2" customHeight="1">
      <c r="A202" s="33"/>
      <c r="B202" s="34"/>
      <c r="C202" s="185" t="s">
        <v>255</v>
      </c>
      <c r="D202" s="185" t="s">
        <v>136</v>
      </c>
      <c r="E202" s="186" t="s">
        <v>256</v>
      </c>
      <c r="F202" s="187" t="s">
        <v>257</v>
      </c>
      <c r="G202" s="188" t="s">
        <v>258</v>
      </c>
      <c r="H202" s="189">
        <v>5.4779999999999998</v>
      </c>
      <c r="I202" s="190"/>
      <c r="J202" s="191">
        <f>ROUND(I202*H202,2)</f>
        <v>0</v>
      </c>
      <c r="K202" s="187" t="s">
        <v>140</v>
      </c>
      <c r="L202" s="38"/>
      <c r="M202" s="192" t="s">
        <v>1</v>
      </c>
      <c r="N202" s="193" t="s">
        <v>40</v>
      </c>
      <c r="O202" s="70"/>
      <c r="P202" s="194">
        <f>O202*H202</f>
        <v>0</v>
      </c>
      <c r="Q202" s="194">
        <v>0</v>
      </c>
      <c r="R202" s="194">
        <f>Q202*H202</f>
        <v>0</v>
      </c>
      <c r="S202" s="194">
        <v>0</v>
      </c>
      <c r="T202" s="195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96" t="s">
        <v>141</v>
      </c>
      <c r="AT202" s="196" t="s">
        <v>136</v>
      </c>
      <c r="AU202" s="196" t="s">
        <v>85</v>
      </c>
      <c r="AY202" s="16" t="s">
        <v>133</v>
      </c>
      <c r="BE202" s="197">
        <f>IF(N202="základní",J202,0)</f>
        <v>0</v>
      </c>
      <c r="BF202" s="197">
        <f>IF(N202="snížená",J202,0)</f>
        <v>0</v>
      </c>
      <c r="BG202" s="197">
        <f>IF(N202="zákl. přenesená",J202,0)</f>
        <v>0</v>
      </c>
      <c r="BH202" s="197">
        <f>IF(N202="sníž. přenesená",J202,0)</f>
        <v>0</v>
      </c>
      <c r="BI202" s="197">
        <f>IF(N202="nulová",J202,0)</f>
        <v>0</v>
      </c>
      <c r="BJ202" s="16" t="s">
        <v>83</v>
      </c>
      <c r="BK202" s="197">
        <f>ROUND(I202*H202,2)</f>
        <v>0</v>
      </c>
      <c r="BL202" s="16" t="s">
        <v>141</v>
      </c>
      <c r="BM202" s="196" t="s">
        <v>259</v>
      </c>
    </row>
    <row r="203" spans="1:65" s="2" customFormat="1" ht="24.2" customHeight="1">
      <c r="A203" s="33"/>
      <c r="B203" s="34"/>
      <c r="C203" s="185" t="s">
        <v>260</v>
      </c>
      <c r="D203" s="185" t="s">
        <v>136</v>
      </c>
      <c r="E203" s="186" t="s">
        <v>261</v>
      </c>
      <c r="F203" s="187" t="s">
        <v>262</v>
      </c>
      <c r="G203" s="188" t="s">
        <v>258</v>
      </c>
      <c r="H203" s="189">
        <v>5.4779999999999998</v>
      </c>
      <c r="I203" s="190"/>
      <c r="J203" s="191">
        <f>ROUND(I203*H203,2)</f>
        <v>0</v>
      </c>
      <c r="K203" s="187" t="s">
        <v>140</v>
      </c>
      <c r="L203" s="38"/>
      <c r="M203" s="192" t="s">
        <v>1</v>
      </c>
      <c r="N203" s="193" t="s">
        <v>40</v>
      </c>
      <c r="O203" s="70"/>
      <c r="P203" s="194">
        <f>O203*H203</f>
        <v>0</v>
      </c>
      <c r="Q203" s="194">
        <v>0</v>
      </c>
      <c r="R203" s="194">
        <f>Q203*H203</f>
        <v>0</v>
      </c>
      <c r="S203" s="194">
        <v>0</v>
      </c>
      <c r="T203" s="195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96" t="s">
        <v>141</v>
      </c>
      <c r="AT203" s="196" t="s">
        <v>136</v>
      </c>
      <c r="AU203" s="196" t="s">
        <v>85</v>
      </c>
      <c r="AY203" s="16" t="s">
        <v>133</v>
      </c>
      <c r="BE203" s="197">
        <f>IF(N203="základní",J203,0)</f>
        <v>0</v>
      </c>
      <c r="BF203" s="197">
        <f>IF(N203="snížená",J203,0)</f>
        <v>0</v>
      </c>
      <c r="BG203" s="197">
        <f>IF(N203="zákl. přenesená",J203,0)</f>
        <v>0</v>
      </c>
      <c r="BH203" s="197">
        <f>IF(N203="sníž. přenesená",J203,0)</f>
        <v>0</v>
      </c>
      <c r="BI203" s="197">
        <f>IF(N203="nulová",J203,0)</f>
        <v>0</v>
      </c>
      <c r="BJ203" s="16" t="s">
        <v>83</v>
      </c>
      <c r="BK203" s="197">
        <f>ROUND(I203*H203,2)</f>
        <v>0</v>
      </c>
      <c r="BL203" s="16" t="s">
        <v>141</v>
      </c>
      <c r="BM203" s="196" t="s">
        <v>263</v>
      </c>
    </row>
    <row r="204" spans="1:65" s="2" customFormat="1" ht="24.2" customHeight="1">
      <c r="A204" s="33"/>
      <c r="B204" s="34"/>
      <c r="C204" s="185" t="s">
        <v>264</v>
      </c>
      <c r="D204" s="185" t="s">
        <v>136</v>
      </c>
      <c r="E204" s="186" t="s">
        <v>265</v>
      </c>
      <c r="F204" s="187" t="s">
        <v>266</v>
      </c>
      <c r="G204" s="188" t="s">
        <v>258</v>
      </c>
      <c r="H204" s="189">
        <v>76.691999999999993</v>
      </c>
      <c r="I204" s="190"/>
      <c r="J204" s="191">
        <f>ROUND(I204*H204,2)</f>
        <v>0</v>
      </c>
      <c r="K204" s="187" t="s">
        <v>140</v>
      </c>
      <c r="L204" s="38"/>
      <c r="M204" s="192" t="s">
        <v>1</v>
      </c>
      <c r="N204" s="193" t="s">
        <v>40</v>
      </c>
      <c r="O204" s="70"/>
      <c r="P204" s="194">
        <f>O204*H204</f>
        <v>0</v>
      </c>
      <c r="Q204" s="194">
        <v>0</v>
      </c>
      <c r="R204" s="194">
        <f>Q204*H204</f>
        <v>0</v>
      </c>
      <c r="S204" s="194">
        <v>0</v>
      </c>
      <c r="T204" s="195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6" t="s">
        <v>141</v>
      </c>
      <c r="AT204" s="196" t="s">
        <v>136</v>
      </c>
      <c r="AU204" s="196" t="s">
        <v>85</v>
      </c>
      <c r="AY204" s="16" t="s">
        <v>133</v>
      </c>
      <c r="BE204" s="197">
        <f>IF(N204="základní",J204,0)</f>
        <v>0</v>
      </c>
      <c r="BF204" s="197">
        <f>IF(N204="snížená",J204,0)</f>
        <v>0</v>
      </c>
      <c r="BG204" s="197">
        <f>IF(N204="zákl. přenesená",J204,0)</f>
        <v>0</v>
      </c>
      <c r="BH204" s="197">
        <f>IF(N204="sníž. přenesená",J204,0)</f>
        <v>0</v>
      </c>
      <c r="BI204" s="197">
        <f>IF(N204="nulová",J204,0)</f>
        <v>0</v>
      </c>
      <c r="BJ204" s="16" t="s">
        <v>83</v>
      </c>
      <c r="BK204" s="197">
        <f>ROUND(I204*H204,2)</f>
        <v>0</v>
      </c>
      <c r="BL204" s="16" t="s">
        <v>141</v>
      </c>
      <c r="BM204" s="196" t="s">
        <v>267</v>
      </c>
    </row>
    <row r="205" spans="1:65" s="13" customFormat="1" ht="11.25">
      <c r="B205" s="198"/>
      <c r="C205" s="199"/>
      <c r="D205" s="200" t="s">
        <v>143</v>
      </c>
      <c r="E205" s="199"/>
      <c r="F205" s="202" t="s">
        <v>268</v>
      </c>
      <c r="G205" s="199"/>
      <c r="H205" s="203">
        <v>76.691999999999993</v>
      </c>
      <c r="I205" s="204"/>
      <c r="J205" s="199"/>
      <c r="K205" s="199"/>
      <c r="L205" s="205"/>
      <c r="M205" s="206"/>
      <c r="N205" s="207"/>
      <c r="O205" s="207"/>
      <c r="P205" s="207"/>
      <c r="Q205" s="207"/>
      <c r="R205" s="207"/>
      <c r="S205" s="207"/>
      <c r="T205" s="208"/>
      <c r="AT205" s="209" t="s">
        <v>143</v>
      </c>
      <c r="AU205" s="209" t="s">
        <v>85</v>
      </c>
      <c r="AV205" s="13" t="s">
        <v>85</v>
      </c>
      <c r="AW205" s="13" t="s">
        <v>4</v>
      </c>
      <c r="AX205" s="13" t="s">
        <v>83</v>
      </c>
      <c r="AY205" s="209" t="s">
        <v>133</v>
      </c>
    </row>
    <row r="206" spans="1:65" s="2" customFormat="1" ht="24.2" customHeight="1">
      <c r="A206" s="33"/>
      <c r="B206" s="34"/>
      <c r="C206" s="185" t="s">
        <v>269</v>
      </c>
      <c r="D206" s="185" t="s">
        <v>136</v>
      </c>
      <c r="E206" s="186" t="s">
        <v>270</v>
      </c>
      <c r="F206" s="187" t="s">
        <v>271</v>
      </c>
      <c r="G206" s="188" t="s">
        <v>258</v>
      </c>
      <c r="H206" s="189">
        <v>5.4790000000000001</v>
      </c>
      <c r="I206" s="190"/>
      <c r="J206" s="191">
        <f>ROUND(I206*H206,2)</f>
        <v>0</v>
      </c>
      <c r="K206" s="187" t="s">
        <v>140</v>
      </c>
      <c r="L206" s="38"/>
      <c r="M206" s="192" t="s">
        <v>1</v>
      </c>
      <c r="N206" s="193" t="s">
        <v>40</v>
      </c>
      <c r="O206" s="70"/>
      <c r="P206" s="194">
        <f>O206*H206</f>
        <v>0</v>
      </c>
      <c r="Q206" s="194">
        <v>0</v>
      </c>
      <c r="R206" s="194">
        <f>Q206*H206</f>
        <v>0</v>
      </c>
      <c r="S206" s="194">
        <v>0</v>
      </c>
      <c r="T206" s="195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96" t="s">
        <v>141</v>
      </c>
      <c r="AT206" s="196" t="s">
        <v>136</v>
      </c>
      <c r="AU206" s="196" t="s">
        <v>85</v>
      </c>
      <c r="AY206" s="16" t="s">
        <v>133</v>
      </c>
      <c r="BE206" s="197">
        <f>IF(N206="základní",J206,0)</f>
        <v>0</v>
      </c>
      <c r="BF206" s="197">
        <f>IF(N206="snížená",J206,0)</f>
        <v>0</v>
      </c>
      <c r="BG206" s="197">
        <f>IF(N206="zákl. přenesená",J206,0)</f>
        <v>0</v>
      </c>
      <c r="BH206" s="197">
        <f>IF(N206="sníž. přenesená",J206,0)</f>
        <v>0</v>
      </c>
      <c r="BI206" s="197">
        <f>IF(N206="nulová",J206,0)</f>
        <v>0</v>
      </c>
      <c r="BJ206" s="16" t="s">
        <v>83</v>
      </c>
      <c r="BK206" s="197">
        <f>ROUND(I206*H206,2)</f>
        <v>0</v>
      </c>
      <c r="BL206" s="16" t="s">
        <v>141</v>
      </c>
      <c r="BM206" s="196" t="s">
        <v>272</v>
      </c>
    </row>
    <row r="207" spans="1:65" s="2" customFormat="1" ht="33" customHeight="1">
      <c r="A207" s="33"/>
      <c r="B207" s="34"/>
      <c r="C207" s="185" t="s">
        <v>273</v>
      </c>
      <c r="D207" s="185" t="s">
        <v>136</v>
      </c>
      <c r="E207" s="186" t="s">
        <v>274</v>
      </c>
      <c r="F207" s="187" t="s">
        <v>275</v>
      </c>
      <c r="G207" s="188" t="s">
        <v>258</v>
      </c>
      <c r="H207" s="189">
        <v>5.4790000000000001</v>
      </c>
      <c r="I207" s="190"/>
      <c r="J207" s="191">
        <f>ROUND(I207*H207,2)</f>
        <v>0</v>
      </c>
      <c r="K207" s="187" t="s">
        <v>140</v>
      </c>
      <c r="L207" s="38"/>
      <c r="M207" s="192" t="s">
        <v>1</v>
      </c>
      <c r="N207" s="193" t="s">
        <v>40</v>
      </c>
      <c r="O207" s="70"/>
      <c r="P207" s="194">
        <f>O207*H207</f>
        <v>0</v>
      </c>
      <c r="Q207" s="194">
        <v>0</v>
      </c>
      <c r="R207" s="194">
        <f>Q207*H207</f>
        <v>0</v>
      </c>
      <c r="S207" s="194">
        <v>0</v>
      </c>
      <c r="T207" s="195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96" t="s">
        <v>141</v>
      </c>
      <c r="AT207" s="196" t="s">
        <v>136</v>
      </c>
      <c r="AU207" s="196" t="s">
        <v>85</v>
      </c>
      <c r="AY207" s="16" t="s">
        <v>133</v>
      </c>
      <c r="BE207" s="197">
        <f>IF(N207="základní",J207,0)</f>
        <v>0</v>
      </c>
      <c r="BF207" s="197">
        <f>IF(N207="snížená",J207,0)</f>
        <v>0</v>
      </c>
      <c r="BG207" s="197">
        <f>IF(N207="zákl. přenesená",J207,0)</f>
        <v>0</v>
      </c>
      <c r="BH207" s="197">
        <f>IF(N207="sníž. přenesená",J207,0)</f>
        <v>0</v>
      </c>
      <c r="BI207" s="197">
        <f>IF(N207="nulová",J207,0)</f>
        <v>0</v>
      </c>
      <c r="BJ207" s="16" t="s">
        <v>83</v>
      </c>
      <c r="BK207" s="197">
        <f>ROUND(I207*H207,2)</f>
        <v>0</v>
      </c>
      <c r="BL207" s="16" t="s">
        <v>141</v>
      </c>
      <c r="BM207" s="196" t="s">
        <v>276</v>
      </c>
    </row>
    <row r="208" spans="1:65" s="2" customFormat="1" ht="33" customHeight="1">
      <c r="A208" s="33"/>
      <c r="B208" s="34"/>
      <c r="C208" s="185" t="s">
        <v>277</v>
      </c>
      <c r="D208" s="185" t="s">
        <v>136</v>
      </c>
      <c r="E208" s="186" t="s">
        <v>278</v>
      </c>
      <c r="F208" s="187" t="s">
        <v>279</v>
      </c>
      <c r="G208" s="188" t="s">
        <v>258</v>
      </c>
      <c r="H208" s="189">
        <v>5.4790000000000001</v>
      </c>
      <c r="I208" s="190"/>
      <c r="J208" s="191">
        <f>ROUND(I208*H208,2)</f>
        <v>0</v>
      </c>
      <c r="K208" s="187" t="s">
        <v>140</v>
      </c>
      <c r="L208" s="38"/>
      <c r="M208" s="192" t="s">
        <v>1</v>
      </c>
      <c r="N208" s="193" t="s">
        <v>40</v>
      </c>
      <c r="O208" s="70"/>
      <c r="P208" s="194">
        <f>O208*H208</f>
        <v>0</v>
      </c>
      <c r="Q208" s="194">
        <v>0</v>
      </c>
      <c r="R208" s="194">
        <f>Q208*H208</f>
        <v>0</v>
      </c>
      <c r="S208" s="194">
        <v>0</v>
      </c>
      <c r="T208" s="195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96" t="s">
        <v>141</v>
      </c>
      <c r="AT208" s="196" t="s">
        <v>136</v>
      </c>
      <c r="AU208" s="196" t="s">
        <v>85</v>
      </c>
      <c r="AY208" s="16" t="s">
        <v>133</v>
      </c>
      <c r="BE208" s="197">
        <f>IF(N208="základní",J208,0)</f>
        <v>0</v>
      </c>
      <c r="BF208" s="197">
        <f>IF(N208="snížená",J208,0)</f>
        <v>0</v>
      </c>
      <c r="BG208" s="197">
        <f>IF(N208="zákl. přenesená",J208,0)</f>
        <v>0</v>
      </c>
      <c r="BH208" s="197">
        <f>IF(N208="sníž. přenesená",J208,0)</f>
        <v>0</v>
      </c>
      <c r="BI208" s="197">
        <f>IF(N208="nulová",J208,0)</f>
        <v>0</v>
      </c>
      <c r="BJ208" s="16" t="s">
        <v>83</v>
      </c>
      <c r="BK208" s="197">
        <f>ROUND(I208*H208,2)</f>
        <v>0</v>
      </c>
      <c r="BL208" s="16" t="s">
        <v>141</v>
      </c>
      <c r="BM208" s="196" t="s">
        <v>280</v>
      </c>
    </row>
    <row r="209" spans="1:65" s="2" customFormat="1" ht="44.25" customHeight="1">
      <c r="A209" s="33"/>
      <c r="B209" s="34"/>
      <c r="C209" s="185" t="s">
        <v>281</v>
      </c>
      <c r="D209" s="185" t="s">
        <v>136</v>
      </c>
      <c r="E209" s="186" t="s">
        <v>282</v>
      </c>
      <c r="F209" s="187" t="s">
        <v>283</v>
      </c>
      <c r="G209" s="188" t="s">
        <v>258</v>
      </c>
      <c r="H209" s="189">
        <v>5.4790000000000001</v>
      </c>
      <c r="I209" s="190"/>
      <c r="J209" s="191">
        <f>ROUND(I209*H209,2)</f>
        <v>0</v>
      </c>
      <c r="K209" s="187" t="s">
        <v>140</v>
      </c>
      <c r="L209" s="38"/>
      <c r="M209" s="192" t="s">
        <v>1</v>
      </c>
      <c r="N209" s="193" t="s">
        <v>40</v>
      </c>
      <c r="O209" s="70"/>
      <c r="P209" s="194">
        <f>O209*H209</f>
        <v>0</v>
      </c>
      <c r="Q209" s="194">
        <v>0</v>
      </c>
      <c r="R209" s="194">
        <f>Q209*H209</f>
        <v>0</v>
      </c>
      <c r="S209" s="194">
        <v>0</v>
      </c>
      <c r="T209" s="195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96" t="s">
        <v>141</v>
      </c>
      <c r="AT209" s="196" t="s">
        <v>136</v>
      </c>
      <c r="AU209" s="196" t="s">
        <v>85</v>
      </c>
      <c r="AY209" s="16" t="s">
        <v>133</v>
      </c>
      <c r="BE209" s="197">
        <f>IF(N209="základní",J209,0)</f>
        <v>0</v>
      </c>
      <c r="BF209" s="197">
        <f>IF(N209="snížená",J209,0)</f>
        <v>0</v>
      </c>
      <c r="BG209" s="197">
        <f>IF(N209="zákl. přenesená",J209,0)</f>
        <v>0</v>
      </c>
      <c r="BH209" s="197">
        <f>IF(N209="sníž. přenesená",J209,0)</f>
        <v>0</v>
      </c>
      <c r="BI209" s="197">
        <f>IF(N209="nulová",J209,0)</f>
        <v>0</v>
      </c>
      <c r="BJ209" s="16" t="s">
        <v>83</v>
      </c>
      <c r="BK209" s="197">
        <f>ROUND(I209*H209,2)</f>
        <v>0</v>
      </c>
      <c r="BL209" s="16" t="s">
        <v>141</v>
      </c>
      <c r="BM209" s="196" t="s">
        <v>284</v>
      </c>
    </row>
    <row r="210" spans="1:65" s="12" customFormat="1" ht="25.9" customHeight="1">
      <c r="B210" s="169"/>
      <c r="C210" s="170"/>
      <c r="D210" s="171" t="s">
        <v>74</v>
      </c>
      <c r="E210" s="172" t="s">
        <v>285</v>
      </c>
      <c r="F210" s="172" t="s">
        <v>286</v>
      </c>
      <c r="G210" s="170"/>
      <c r="H210" s="170"/>
      <c r="I210" s="173"/>
      <c r="J210" s="174">
        <f>BK210</f>
        <v>0</v>
      </c>
      <c r="K210" s="170"/>
      <c r="L210" s="175"/>
      <c r="M210" s="176"/>
      <c r="N210" s="177"/>
      <c r="O210" s="177"/>
      <c r="P210" s="178">
        <f>P211+P246+P255+P289+P315+P353+P356</f>
        <v>0</v>
      </c>
      <c r="Q210" s="177"/>
      <c r="R210" s="178">
        <f>R211+R246+R255+R289+R315+R353+R356</f>
        <v>1.4679115999999999</v>
      </c>
      <c r="S210" s="177"/>
      <c r="T210" s="179">
        <f>T211+T246+T255+T289+T315+T353+T356</f>
        <v>0.54266433000000003</v>
      </c>
      <c r="AR210" s="180" t="s">
        <v>85</v>
      </c>
      <c r="AT210" s="181" t="s">
        <v>74</v>
      </c>
      <c r="AU210" s="181" t="s">
        <v>75</v>
      </c>
      <c r="AY210" s="180" t="s">
        <v>133</v>
      </c>
      <c r="BK210" s="182">
        <f>BK211+BK246+BK255+BK289+BK315+BK353+BK356</f>
        <v>0</v>
      </c>
    </row>
    <row r="211" spans="1:65" s="12" customFormat="1" ht="22.9" customHeight="1">
      <c r="B211" s="169"/>
      <c r="C211" s="170"/>
      <c r="D211" s="171" t="s">
        <v>74</v>
      </c>
      <c r="E211" s="183" t="s">
        <v>287</v>
      </c>
      <c r="F211" s="183" t="s">
        <v>288</v>
      </c>
      <c r="G211" s="170"/>
      <c r="H211" s="170"/>
      <c r="I211" s="173"/>
      <c r="J211" s="184">
        <f>BK211</f>
        <v>0</v>
      </c>
      <c r="K211" s="170"/>
      <c r="L211" s="175"/>
      <c r="M211" s="176"/>
      <c r="N211" s="177"/>
      <c r="O211" s="177"/>
      <c r="P211" s="178">
        <f>SUM(P212:P245)</f>
        <v>0</v>
      </c>
      <c r="Q211" s="177"/>
      <c r="R211" s="178">
        <f>SUM(R212:R245)</f>
        <v>0.57537364999999996</v>
      </c>
      <c r="S211" s="177"/>
      <c r="T211" s="179">
        <f>SUM(T212:T245)</f>
        <v>2.7157899999999999E-2</v>
      </c>
      <c r="AR211" s="180" t="s">
        <v>85</v>
      </c>
      <c r="AT211" s="181" t="s">
        <v>74</v>
      </c>
      <c r="AU211" s="181" t="s">
        <v>83</v>
      </c>
      <c r="AY211" s="180" t="s">
        <v>133</v>
      </c>
      <c r="BK211" s="182">
        <f>SUM(BK212:BK245)</f>
        <v>0</v>
      </c>
    </row>
    <row r="212" spans="1:65" s="2" customFormat="1" ht="24.2" customHeight="1">
      <c r="A212" s="33"/>
      <c r="B212" s="34"/>
      <c r="C212" s="185" t="s">
        <v>289</v>
      </c>
      <c r="D212" s="185" t="s">
        <v>136</v>
      </c>
      <c r="E212" s="186" t="s">
        <v>290</v>
      </c>
      <c r="F212" s="187" t="s">
        <v>291</v>
      </c>
      <c r="G212" s="188" t="s">
        <v>292</v>
      </c>
      <c r="H212" s="189">
        <v>1</v>
      </c>
      <c r="I212" s="190"/>
      <c r="J212" s="191">
        <f>ROUND(I212*H212,2)</f>
        <v>0</v>
      </c>
      <c r="K212" s="187" t="s">
        <v>1</v>
      </c>
      <c r="L212" s="38"/>
      <c r="M212" s="192" t="s">
        <v>1</v>
      </c>
      <c r="N212" s="193" t="s">
        <v>40</v>
      </c>
      <c r="O212" s="70"/>
      <c r="P212" s="194">
        <f>O212*H212</f>
        <v>0</v>
      </c>
      <c r="Q212" s="194">
        <v>4.428E-2</v>
      </c>
      <c r="R212" s="194">
        <f>Q212*H212</f>
        <v>4.428E-2</v>
      </c>
      <c r="S212" s="194">
        <v>0</v>
      </c>
      <c r="T212" s="195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6" t="s">
        <v>215</v>
      </c>
      <c r="AT212" s="196" t="s">
        <v>136</v>
      </c>
      <c r="AU212" s="196" t="s">
        <v>85</v>
      </c>
      <c r="AY212" s="16" t="s">
        <v>133</v>
      </c>
      <c r="BE212" s="197">
        <f>IF(N212="základní",J212,0)</f>
        <v>0</v>
      </c>
      <c r="BF212" s="197">
        <f>IF(N212="snížená",J212,0)</f>
        <v>0</v>
      </c>
      <c r="BG212" s="197">
        <f>IF(N212="zákl. přenesená",J212,0)</f>
        <v>0</v>
      </c>
      <c r="BH212" s="197">
        <f>IF(N212="sníž. přenesená",J212,0)</f>
        <v>0</v>
      </c>
      <c r="BI212" s="197">
        <f>IF(N212="nulová",J212,0)</f>
        <v>0</v>
      </c>
      <c r="BJ212" s="16" t="s">
        <v>83</v>
      </c>
      <c r="BK212" s="197">
        <f>ROUND(I212*H212,2)</f>
        <v>0</v>
      </c>
      <c r="BL212" s="16" t="s">
        <v>215</v>
      </c>
      <c r="BM212" s="196" t="s">
        <v>293</v>
      </c>
    </row>
    <row r="213" spans="1:65" s="13" customFormat="1" ht="11.25">
      <c r="B213" s="198"/>
      <c r="C213" s="199"/>
      <c r="D213" s="200" t="s">
        <v>143</v>
      </c>
      <c r="E213" s="201" t="s">
        <v>1</v>
      </c>
      <c r="F213" s="202" t="s">
        <v>83</v>
      </c>
      <c r="G213" s="199"/>
      <c r="H213" s="203">
        <v>1</v>
      </c>
      <c r="I213" s="204"/>
      <c r="J213" s="199"/>
      <c r="K213" s="199"/>
      <c r="L213" s="205"/>
      <c r="M213" s="206"/>
      <c r="N213" s="207"/>
      <c r="O213" s="207"/>
      <c r="P213" s="207"/>
      <c r="Q213" s="207"/>
      <c r="R213" s="207"/>
      <c r="S213" s="207"/>
      <c r="T213" s="208"/>
      <c r="AT213" s="209" t="s">
        <v>143</v>
      </c>
      <c r="AU213" s="209" t="s">
        <v>85</v>
      </c>
      <c r="AV213" s="13" t="s">
        <v>85</v>
      </c>
      <c r="AW213" s="13" t="s">
        <v>31</v>
      </c>
      <c r="AX213" s="13" t="s">
        <v>83</v>
      </c>
      <c r="AY213" s="209" t="s">
        <v>133</v>
      </c>
    </row>
    <row r="214" spans="1:65" s="2" customFormat="1" ht="24.2" customHeight="1">
      <c r="A214" s="33"/>
      <c r="B214" s="34"/>
      <c r="C214" s="185" t="s">
        <v>294</v>
      </c>
      <c r="D214" s="185" t="s">
        <v>136</v>
      </c>
      <c r="E214" s="186" t="s">
        <v>295</v>
      </c>
      <c r="F214" s="187" t="s">
        <v>296</v>
      </c>
      <c r="G214" s="188" t="s">
        <v>139</v>
      </c>
      <c r="H214" s="189">
        <v>10.08</v>
      </c>
      <c r="I214" s="190"/>
      <c r="J214" s="191">
        <f>ROUND(I214*H214,2)</f>
        <v>0</v>
      </c>
      <c r="K214" s="187" t="s">
        <v>140</v>
      </c>
      <c r="L214" s="38"/>
      <c r="M214" s="192" t="s">
        <v>1</v>
      </c>
      <c r="N214" s="193" t="s">
        <v>40</v>
      </c>
      <c r="O214" s="70"/>
      <c r="P214" s="194">
        <f>O214*H214</f>
        <v>0</v>
      </c>
      <c r="Q214" s="194">
        <v>4.428E-2</v>
      </c>
      <c r="R214" s="194">
        <f>Q214*H214</f>
        <v>0.44634240000000003</v>
      </c>
      <c r="S214" s="194">
        <v>0</v>
      </c>
      <c r="T214" s="195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96" t="s">
        <v>215</v>
      </c>
      <c r="AT214" s="196" t="s">
        <v>136</v>
      </c>
      <c r="AU214" s="196" t="s">
        <v>85</v>
      </c>
      <c r="AY214" s="16" t="s">
        <v>133</v>
      </c>
      <c r="BE214" s="197">
        <f>IF(N214="základní",J214,0)</f>
        <v>0</v>
      </c>
      <c r="BF214" s="197">
        <f>IF(N214="snížená",J214,0)</f>
        <v>0</v>
      </c>
      <c r="BG214" s="197">
        <f>IF(N214="zákl. přenesená",J214,0)</f>
        <v>0</v>
      </c>
      <c r="BH214" s="197">
        <f>IF(N214="sníž. přenesená",J214,0)</f>
        <v>0</v>
      </c>
      <c r="BI214" s="197">
        <f>IF(N214="nulová",J214,0)</f>
        <v>0</v>
      </c>
      <c r="BJ214" s="16" t="s">
        <v>83</v>
      </c>
      <c r="BK214" s="197">
        <f>ROUND(I214*H214,2)</f>
        <v>0</v>
      </c>
      <c r="BL214" s="16" t="s">
        <v>215</v>
      </c>
      <c r="BM214" s="196" t="s">
        <v>297</v>
      </c>
    </row>
    <row r="215" spans="1:65" s="13" customFormat="1" ht="11.25">
      <c r="B215" s="198"/>
      <c r="C215" s="199"/>
      <c r="D215" s="200" t="s">
        <v>143</v>
      </c>
      <c r="E215" s="201" t="s">
        <v>1</v>
      </c>
      <c r="F215" s="202" t="s">
        <v>298</v>
      </c>
      <c r="G215" s="199"/>
      <c r="H215" s="203">
        <v>10.08</v>
      </c>
      <c r="I215" s="204"/>
      <c r="J215" s="199"/>
      <c r="K215" s="199"/>
      <c r="L215" s="205"/>
      <c r="M215" s="206"/>
      <c r="N215" s="207"/>
      <c r="O215" s="207"/>
      <c r="P215" s="207"/>
      <c r="Q215" s="207"/>
      <c r="R215" s="207"/>
      <c r="S215" s="207"/>
      <c r="T215" s="208"/>
      <c r="AT215" s="209" t="s">
        <v>143</v>
      </c>
      <c r="AU215" s="209" t="s">
        <v>85</v>
      </c>
      <c r="AV215" s="13" t="s">
        <v>85</v>
      </c>
      <c r="AW215" s="13" t="s">
        <v>31</v>
      </c>
      <c r="AX215" s="13" t="s">
        <v>83</v>
      </c>
      <c r="AY215" s="209" t="s">
        <v>133</v>
      </c>
    </row>
    <row r="216" spans="1:65" s="2" customFormat="1" ht="21.75" customHeight="1">
      <c r="A216" s="33"/>
      <c r="B216" s="34"/>
      <c r="C216" s="185" t="s">
        <v>299</v>
      </c>
      <c r="D216" s="185" t="s">
        <v>136</v>
      </c>
      <c r="E216" s="186" t="s">
        <v>300</v>
      </c>
      <c r="F216" s="187" t="s">
        <v>301</v>
      </c>
      <c r="G216" s="188" t="s">
        <v>139</v>
      </c>
      <c r="H216" s="189">
        <v>10.08</v>
      </c>
      <c r="I216" s="190"/>
      <c r="J216" s="191">
        <f>ROUND(I216*H216,2)</f>
        <v>0</v>
      </c>
      <c r="K216" s="187" t="s">
        <v>140</v>
      </c>
      <c r="L216" s="38"/>
      <c r="M216" s="192" t="s">
        <v>1</v>
      </c>
      <c r="N216" s="193" t="s">
        <v>40</v>
      </c>
      <c r="O216" s="70"/>
      <c r="P216" s="194">
        <f>O216*H216</f>
        <v>0</v>
      </c>
      <c r="Q216" s="194">
        <v>2.0000000000000001E-4</v>
      </c>
      <c r="R216" s="194">
        <f>Q216*H216</f>
        <v>2.016E-3</v>
      </c>
      <c r="S216" s="194">
        <v>0</v>
      </c>
      <c r="T216" s="195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96" t="s">
        <v>215</v>
      </c>
      <c r="AT216" s="196" t="s">
        <v>136</v>
      </c>
      <c r="AU216" s="196" t="s">
        <v>85</v>
      </c>
      <c r="AY216" s="16" t="s">
        <v>133</v>
      </c>
      <c r="BE216" s="197">
        <f>IF(N216="základní",J216,0)</f>
        <v>0</v>
      </c>
      <c r="BF216" s="197">
        <f>IF(N216="snížená",J216,0)</f>
        <v>0</v>
      </c>
      <c r="BG216" s="197">
        <f>IF(N216="zákl. přenesená",J216,0)</f>
        <v>0</v>
      </c>
      <c r="BH216" s="197">
        <f>IF(N216="sníž. přenesená",J216,0)</f>
        <v>0</v>
      </c>
      <c r="BI216" s="197">
        <f>IF(N216="nulová",J216,0)</f>
        <v>0</v>
      </c>
      <c r="BJ216" s="16" t="s">
        <v>83</v>
      </c>
      <c r="BK216" s="197">
        <f>ROUND(I216*H216,2)</f>
        <v>0</v>
      </c>
      <c r="BL216" s="16" t="s">
        <v>215</v>
      </c>
      <c r="BM216" s="196" t="s">
        <v>302</v>
      </c>
    </row>
    <row r="217" spans="1:65" s="13" customFormat="1" ht="11.25">
      <c r="B217" s="198"/>
      <c r="C217" s="199"/>
      <c r="D217" s="200" t="s">
        <v>143</v>
      </c>
      <c r="E217" s="201" t="s">
        <v>1</v>
      </c>
      <c r="F217" s="202" t="s">
        <v>303</v>
      </c>
      <c r="G217" s="199"/>
      <c r="H217" s="203">
        <v>10.08</v>
      </c>
      <c r="I217" s="204"/>
      <c r="J217" s="199"/>
      <c r="K217" s="199"/>
      <c r="L217" s="205"/>
      <c r="M217" s="206"/>
      <c r="N217" s="207"/>
      <c r="O217" s="207"/>
      <c r="P217" s="207"/>
      <c r="Q217" s="207"/>
      <c r="R217" s="207"/>
      <c r="S217" s="207"/>
      <c r="T217" s="208"/>
      <c r="AT217" s="209" t="s">
        <v>143</v>
      </c>
      <c r="AU217" s="209" t="s">
        <v>85</v>
      </c>
      <c r="AV217" s="13" t="s">
        <v>85</v>
      </c>
      <c r="AW217" s="13" t="s">
        <v>31</v>
      </c>
      <c r="AX217" s="13" t="s">
        <v>83</v>
      </c>
      <c r="AY217" s="209" t="s">
        <v>133</v>
      </c>
    </row>
    <row r="218" spans="1:65" s="2" customFormat="1" ht="24.2" customHeight="1">
      <c r="A218" s="33"/>
      <c r="B218" s="34"/>
      <c r="C218" s="185" t="s">
        <v>304</v>
      </c>
      <c r="D218" s="185" t="s">
        <v>136</v>
      </c>
      <c r="E218" s="186" t="s">
        <v>305</v>
      </c>
      <c r="F218" s="187" t="s">
        <v>306</v>
      </c>
      <c r="G218" s="188" t="s">
        <v>229</v>
      </c>
      <c r="H218" s="189">
        <v>6.4</v>
      </c>
      <c r="I218" s="190"/>
      <c r="J218" s="191">
        <f>ROUND(I218*H218,2)</f>
        <v>0</v>
      </c>
      <c r="K218" s="187" t="s">
        <v>140</v>
      </c>
      <c r="L218" s="38"/>
      <c r="M218" s="192" t="s">
        <v>1</v>
      </c>
      <c r="N218" s="193" t="s">
        <v>40</v>
      </c>
      <c r="O218" s="70"/>
      <c r="P218" s="194">
        <f>O218*H218</f>
        <v>0</v>
      </c>
      <c r="Q218" s="194">
        <v>2.2000000000000001E-4</v>
      </c>
      <c r="R218" s="194">
        <f>Q218*H218</f>
        <v>1.4080000000000002E-3</v>
      </c>
      <c r="S218" s="194">
        <v>0</v>
      </c>
      <c r="T218" s="195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96" t="s">
        <v>215</v>
      </c>
      <c r="AT218" s="196" t="s">
        <v>136</v>
      </c>
      <c r="AU218" s="196" t="s">
        <v>85</v>
      </c>
      <c r="AY218" s="16" t="s">
        <v>133</v>
      </c>
      <c r="BE218" s="197">
        <f>IF(N218="základní",J218,0)</f>
        <v>0</v>
      </c>
      <c r="BF218" s="197">
        <f>IF(N218="snížená",J218,0)</f>
        <v>0</v>
      </c>
      <c r="BG218" s="197">
        <f>IF(N218="zákl. přenesená",J218,0)</f>
        <v>0</v>
      </c>
      <c r="BH218" s="197">
        <f>IF(N218="sníž. přenesená",J218,0)</f>
        <v>0</v>
      </c>
      <c r="BI218" s="197">
        <f>IF(N218="nulová",J218,0)</f>
        <v>0</v>
      </c>
      <c r="BJ218" s="16" t="s">
        <v>83</v>
      </c>
      <c r="BK218" s="197">
        <f>ROUND(I218*H218,2)</f>
        <v>0</v>
      </c>
      <c r="BL218" s="16" t="s">
        <v>215</v>
      </c>
      <c r="BM218" s="196" t="s">
        <v>307</v>
      </c>
    </row>
    <row r="219" spans="1:65" s="13" customFormat="1" ht="11.25">
      <c r="B219" s="198"/>
      <c r="C219" s="199"/>
      <c r="D219" s="200" t="s">
        <v>143</v>
      </c>
      <c r="E219" s="201" t="s">
        <v>1</v>
      </c>
      <c r="F219" s="202" t="s">
        <v>308</v>
      </c>
      <c r="G219" s="199"/>
      <c r="H219" s="203">
        <v>6.4</v>
      </c>
      <c r="I219" s="204"/>
      <c r="J219" s="199"/>
      <c r="K219" s="199"/>
      <c r="L219" s="205"/>
      <c r="M219" s="206"/>
      <c r="N219" s="207"/>
      <c r="O219" s="207"/>
      <c r="P219" s="207"/>
      <c r="Q219" s="207"/>
      <c r="R219" s="207"/>
      <c r="S219" s="207"/>
      <c r="T219" s="208"/>
      <c r="AT219" s="209" t="s">
        <v>143</v>
      </c>
      <c r="AU219" s="209" t="s">
        <v>85</v>
      </c>
      <c r="AV219" s="13" t="s">
        <v>85</v>
      </c>
      <c r="AW219" s="13" t="s">
        <v>31</v>
      </c>
      <c r="AX219" s="13" t="s">
        <v>83</v>
      </c>
      <c r="AY219" s="209" t="s">
        <v>133</v>
      </c>
    </row>
    <row r="220" spans="1:65" s="2" customFormat="1" ht="33" customHeight="1">
      <c r="A220" s="33"/>
      <c r="B220" s="34"/>
      <c r="C220" s="185" t="s">
        <v>309</v>
      </c>
      <c r="D220" s="185" t="s">
        <v>136</v>
      </c>
      <c r="E220" s="186" t="s">
        <v>310</v>
      </c>
      <c r="F220" s="187" t="s">
        <v>311</v>
      </c>
      <c r="G220" s="188" t="s">
        <v>139</v>
      </c>
      <c r="H220" s="189">
        <v>2.835</v>
      </c>
      <c r="I220" s="190"/>
      <c r="J220" s="191">
        <f>ROUND(I220*H220,2)</f>
        <v>0</v>
      </c>
      <c r="K220" s="187" t="s">
        <v>140</v>
      </c>
      <c r="L220" s="38"/>
      <c r="M220" s="192" t="s">
        <v>1</v>
      </c>
      <c r="N220" s="193" t="s">
        <v>40</v>
      </c>
      <c r="O220" s="70"/>
      <c r="P220" s="194">
        <f>O220*H220</f>
        <v>0</v>
      </c>
      <c r="Q220" s="194">
        <v>1.355E-2</v>
      </c>
      <c r="R220" s="194">
        <f>Q220*H220</f>
        <v>3.8414249999999997E-2</v>
      </c>
      <c r="S220" s="194">
        <v>0</v>
      </c>
      <c r="T220" s="195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96" t="s">
        <v>215</v>
      </c>
      <c r="AT220" s="196" t="s">
        <v>136</v>
      </c>
      <c r="AU220" s="196" t="s">
        <v>85</v>
      </c>
      <c r="AY220" s="16" t="s">
        <v>133</v>
      </c>
      <c r="BE220" s="197">
        <f>IF(N220="základní",J220,0)</f>
        <v>0</v>
      </c>
      <c r="BF220" s="197">
        <f>IF(N220="snížená",J220,0)</f>
        <v>0</v>
      </c>
      <c r="BG220" s="197">
        <f>IF(N220="zákl. přenesená",J220,0)</f>
        <v>0</v>
      </c>
      <c r="BH220" s="197">
        <f>IF(N220="sníž. přenesená",J220,0)</f>
        <v>0</v>
      </c>
      <c r="BI220" s="197">
        <f>IF(N220="nulová",J220,0)</f>
        <v>0</v>
      </c>
      <c r="BJ220" s="16" t="s">
        <v>83</v>
      </c>
      <c r="BK220" s="197">
        <f>ROUND(I220*H220,2)</f>
        <v>0</v>
      </c>
      <c r="BL220" s="16" t="s">
        <v>215</v>
      </c>
      <c r="BM220" s="196" t="s">
        <v>312</v>
      </c>
    </row>
    <row r="221" spans="1:65" s="13" customFormat="1" ht="11.25">
      <c r="B221" s="198"/>
      <c r="C221" s="199"/>
      <c r="D221" s="200" t="s">
        <v>143</v>
      </c>
      <c r="E221" s="201" t="s">
        <v>1</v>
      </c>
      <c r="F221" s="202" t="s">
        <v>313</v>
      </c>
      <c r="G221" s="199"/>
      <c r="H221" s="203">
        <v>2.835</v>
      </c>
      <c r="I221" s="204"/>
      <c r="J221" s="199"/>
      <c r="K221" s="199"/>
      <c r="L221" s="205"/>
      <c r="M221" s="206"/>
      <c r="N221" s="207"/>
      <c r="O221" s="207"/>
      <c r="P221" s="207"/>
      <c r="Q221" s="207"/>
      <c r="R221" s="207"/>
      <c r="S221" s="207"/>
      <c r="T221" s="208"/>
      <c r="AT221" s="209" t="s">
        <v>143</v>
      </c>
      <c r="AU221" s="209" t="s">
        <v>85</v>
      </c>
      <c r="AV221" s="13" t="s">
        <v>85</v>
      </c>
      <c r="AW221" s="13" t="s">
        <v>31</v>
      </c>
      <c r="AX221" s="13" t="s">
        <v>83</v>
      </c>
      <c r="AY221" s="209" t="s">
        <v>133</v>
      </c>
    </row>
    <row r="222" spans="1:65" s="2" customFormat="1" ht="16.5" customHeight="1">
      <c r="A222" s="33"/>
      <c r="B222" s="34"/>
      <c r="C222" s="185" t="s">
        <v>314</v>
      </c>
      <c r="D222" s="185" t="s">
        <v>136</v>
      </c>
      <c r="E222" s="186" t="s">
        <v>315</v>
      </c>
      <c r="F222" s="187" t="s">
        <v>316</v>
      </c>
      <c r="G222" s="188" t="s">
        <v>139</v>
      </c>
      <c r="H222" s="189">
        <v>4.0949999999999998</v>
      </c>
      <c r="I222" s="190"/>
      <c r="J222" s="191">
        <f>ROUND(I222*H222,2)</f>
        <v>0</v>
      </c>
      <c r="K222" s="187" t="s">
        <v>140</v>
      </c>
      <c r="L222" s="38"/>
      <c r="M222" s="192" t="s">
        <v>1</v>
      </c>
      <c r="N222" s="193" t="s">
        <v>40</v>
      </c>
      <c r="O222" s="70"/>
      <c r="P222" s="194">
        <f>O222*H222</f>
        <v>0</v>
      </c>
      <c r="Q222" s="194">
        <v>1E-4</v>
      </c>
      <c r="R222" s="194">
        <f>Q222*H222</f>
        <v>4.0949999999999998E-4</v>
      </c>
      <c r="S222" s="194">
        <v>0</v>
      </c>
      <c r="T222" s="195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96" t="s">
        <v>215</v>
      </c>
      <c r="AT222" s="196" t="s">
        <v>136</v>
      </c>
      <c r="AU222" s="196" t="s">
        <v>85</v>
      </c>
      <c r="AY222" s="16" t="s">
        <v>133</v>
      </c>
      <c r="BE222" s="197">
        <f>IF(N222="základní",J222,0)</f>
        <v>0</v>
      </c>
      <c r="BF222" s="197">
        <f>IF(N222="snížená",J222,0)</f>
        <v>0</v>
      </c>
      <c r="BG222" s="197">
        <f>IF(N222="zákl. přenesená",J222,0)</f>
        <v>0</v>
      </c>
      <c r="BH222" s="197">
        <f>IF(N222="sníž. přenesená",J222,0)</f>
        <v>0</v>
      </c>
      <c r="BI222" s="197">
        <f>IF(N222="nulová",J222,0)</f>
        <v>0</v>
      </c>
      <c r="BJ222" s="16" t="s">
        <v>83</v>
      </c>
      <c r="BK222" s="197">
        <f>ROUND(I222*H222,2)</f>
        <v>0</v>
      </c>
      <c r="BL222" s="16" t="s">
        <v>215</v>
      </c>
      <c r="BM222" s="196" t="s">
        <v>317</v>
      </c>
    </row>
    <row r="223" spans="1:65" s="13" customFormat="1" ht="11.25">
      <c r="B223" s="198"/>
      <c r="C223" s="199"/>
      <c r="D223" s="200" t="s">
        <v>143</v>
      </c>
      <c r="E223" s="201" t="s">
        <v>1</v>
      </c>
      <c r="F223" s="202" t="s">
        <v>318</v>
      </c>
      <c r="G223" s="199"/>
      <c r="H223" s="203">
        <v>2.835</v>
      </c>
      <c r="I223" s="204"/>
      <c r="J223" s="199"/>
      <c r="K223" s="199"/>
      <c r="L223" s="205"/>
      <c r="M223" s="206"/>
      <c r="N223" s="207"/>
      <c r="O223" s="207"/>
      <c r="P223" s="207"/>
      <c r="Q223" s="207"/>
      <c r="R223" s="207"/>
      <c r="S223" s="207"/>
      <c r="T223" s="208"/>
      <c r="AT223" s="209" t="s">
        <v>143</v>
      </c>
      <c r="AU223" s="209" t="s">
        <v>85</v>
      </c>
      <c r="AV223" s="13" t="s">
        <v>85</v>
      </c>
      <c r="AW223" s="13" t="s">
        <v>31</v>
      </c>
      <c r="AX223" s="13" t="s">
        <v>75</v>
      </c>
      <c r="AY223" s="209" t="s">
        <v>133</v>
      </c>
    </row>
    <row r="224" spans="1:65" s="13" customFormat="1" ht="11.25">
      <c r="B224" s="198"/>
      <c r="C224" s="199"/>
      <c r="D224" s="200" t="s">
        <v>143</v>
      </c>
      <c r="E224" s="201" t="s">
        <v>1</v>
      </c>
      <c r="F224" s="202" t="s">
        <v>319</v>
      </c>
      <c r="G224" s="199"/>
      <c r="H224" s="203">
        <v>1.26</v>
      </c>
      <c r="I224" s="204"/>
      <c r="J224" s="199"/>
      <c r="K224" s="199"/>
      <c r="L224" s="205"/>
      <c r="M224" s="206"/>
      <c r="N224" s="207"/>
      <c r="O224" s="207"/>
      <c r="P224" s="207"/>
      <c r="Q224" s="207"/>
      <c r="R224" s="207"/>
      <c r="S224" s="207"/>
      <c r="T224" s="208"/>
      <c r="AT224" s="209" t="s">
        <v>143</v>
      </c>
      <c r="AU224" s="209" t="s">
        <v>85</v>
      </c>
      <c r="AV224" s="13" t="s">
        <v>85</v>
      </c>
      <c r="AW224" s="13" t="s">
        <v>31</v>
      </c>
      <c r="AX224" s="13" t="s">
        <v>75</v>
      </c>
      <c r="AY224" s="209" t="s">
        <v>133</v>
      </c>
    </row>
    <row r="225" spans="1:65" s="14" customFormat="1" ht="11.25">
      <c r="B225" s="210"/>
      <c r="C225" s="211"/>
      <c r="D225" s="200" t="s">
        <v>143</v>
      </c>
      <c r="E225" s="212" t="s">
        <v>1</v>
      </c>
      <c r="F225" s="213" t="s">
        <v>150</v>
      </c>
      <c r="G225" s="211"/>
      <c r="H225" s="214">
        <v>4.0949999999999998</v>
      </c>
      <c r="I225" s="215"/>
      <c r="J225" s="211"/>
      <c r="K225" s="211"/>
      <c r="L225" s="216"/>
      <c r="M225" s="217"/>
      <c r="N225" s="218"/>
      <c r="O225" s="218"/>
      <c r="P225" s="218"/>
      <c r="Q225" s="218"/>
      <c r="R225" s="218"/>
      <c r="S225" s="218"/>
      <c r="T225" s="219"/>
      <c r="AT225" s="220" t="s">
        <v>143</v>
      </c>
      <c r="AU225" s="220" t="s">
        <v>85</v>
      </c>
      <c r="AV225" s="14" t="s">
        <v>141</v>
      </c>
      <c r="AW225" s="14" t="s">
        <v>31</v>
      </c>
      <c r="AX225" s="14" t="s">
        <v>83</v>
      </c>
      <c r="AY225" s="220" t="s">
        <v>133</v>
      </c>
    </row>
    <row r="226" spans="1:65" s="2" customFormat="1" ht="24.2" customHeight="1">
      <c r="A226" s="33"/>
      <c r="B226" s="34"/>
      <c r="C226" s="185" t="s">
        <v>320</v>
      </c>
      <c r="D226" s="185" t="s">
        <v>136</v>
      </c>
      <c r="E226" s="186" t="s">
        <v>321</v>
      </c>
      <c r="F226" s="187" t="s">
        <v>322</v>
      </c>
      <c r="G226" s="188" t="s">
        <v>229</v>
      </c>
      <c r="H226" s="189">
        <v>7.4</v>
      </c>
      <c r="I226" s="190"/>
      <c r="J226" s="191">
        <f>ROUND(I226*H226,2)</f>
        <v>0</v>
      </c>
      <c r="K226" s="187" t="s">
        <v>140</v>
      </c>
      <c r="L226" s="38"/>
      <c r="M226" s="192" t="s">
        <v>1</v>
      </c>
      <c r="N226" s="193" t="s">
        <v>40</v>
      </c>
      <c r="O226" s="70"/>
      <c r="P226" s="194">
        <f>O226*H226</f>
        <v>0</v>
      </c>
      <c r="Q226" s="194">
        <v>1.1E-4</v>
      </c>
      <c r="R226" s="194">
        <f>Q226*H226</f>
        <v>8.1400000000000005E-4</v>
      </c>
      <c r="S226" s="194">
        <v>0</v>
      </c>
      <c r="T226" s="195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96" t="s">
        <v>215</v>
      </c>
      <c r="AT226" s="196" t="s">
        <v>136</v>
      </c>
      <c r="AU226" s="196" t="s">
        <v>85</v>
      </c>
      <c r="AY226" s="16" t="s">
        <v>133</v>
      </c>
      <c r="BE226" s="197">
        <f>IF(N226="základní",J226,0)</f>
        <v>0</v>
      </c>
      <c r="BF226" s="197">
        <f>IF(N226="snížená",J226,0)</f>
        <v>0</v>
      </c>
      <c r="BG226" s="197">
        <f>IF(N226="zákl. přenesená",J226,0)</f>
        <v>0</v>
      </c>
      <c r="BH226" s="197">
        <f>IF(N226="sníž. přenesená",J226,0)</f>
        <v>0</v>
      </c>
      <c r="BI226" s="197">
        <f>IF(N226="nulová",J226,0)</f>
        <v>0</v>
      </c>
      <c r="BJ226" s="16" t="s">
        <v>83</v>
      </c>
      <c r="BK226" s="197">
        <f>ROUND(I226*H226,2)</f>
        <v>0</v>
      </c>
      <c r="BL226" s="16" t="s">
        <v>215</v>
      </c>
      <c r="BM226" s="196" t="s">
        <v>323</v>
      </c>
    </row>
    <row r="227" spans="1:65" s="13" customFormat="1" ht="11.25">
      <c r="B227" s="198"/>
      <c r="C227" s="199"/>
      <c r="D227" s="200" t="s">
        <v>143</v>
      </c>
      <c r="E227" s="201" t="s">
        <v>1</v>
      </c>
      <c r="F227" s="202" t="s">
        <v>324</v>
      </c>
      <c r="G227" s="199"/>
      <c r="H227" s="203">
        <v>7.4</v>
      </c>
      <c r="I227" s="204"/>
      <c r="J227" s="199"/>
      <c r="K227" s="199"/>
      <c r="L227" s="205"/>
      <c r="M227" s="206"/>
      <c r="N227" s="207"/>
      <c r="O227" s="207"/>
      <c r="P227" s="207"/>
      <c r="Q227" s="207"/>
      <c r="R227" s="207"/>
      <c r="S227" s="207"/>
      <c r="T227" s="208"/>
      <c r="AT227" s="209" t="s">
        <v>143</v>
      </c>
      <c r="AU227" s="209" t="s">
        <v>85</v>
      </c>
      <c r="AV227" s="13" t="s">
        <v>85</v>
      </c>
      <c r="AW227" s="13" t="s">
        <v>31</v>
      </c>
      <c r="AX227" s="13" t="s">
        <v>83</v>
      </c>
      <c r="AY227" s="209" t="s">
        <v>133</v>
      </c>
    </row>
    <row r="228" spans="1:65" s="2" customFormat="1" ht="24.2" customHeight="1">
      <c r="A228" s="33"/>
      <c r="B228" s="34"/>
      <c r="C228" s="185" t="s">
        <v>325</v>
      </c>
      <c r="D228" s="185" t="s">
        <v>136</v>
      </c>
      <c r="E228" s="186" t="s">
        <v>326</v>
      </c>
      <c r="F228" s="187" t="s">
        <v>327</v>
      </c>
      <c r="G228" s="188" t="s">
        <v>139</v>
      </c>
      <c r="H228" s="189">
        <v>4.0949999999999998</v>
      </c>
      <c r="I228" s="190"/>
      <c r="J228" s="191">
        <f>ROUND(I228*H228,2)</f>
        <v>0</v>
      </c>
      <c r="K228" s="187" t="s">
        <v>140</v>
      </c>
      <c r="L228" s="38"/>
      <c r="M228" s="192" t="s">
        <v>1</v>
      </c>
      <c r="N228" s="193" t="s">
        <v>40</v>
      </c>
      <c r="O228" s="70"/>
      <c r="P228" s="194">
        <f>O228*H228</f>
        <v>0</v>
      </c>
      <c r="Q228" s="194">
        <v>0</v>
      </c>
      <c r="R228" s="194">
        <f>Q228*H228</f>
        <v>0</v>
      </c>
      <c r="S228" s="194">
        <v>0</v>
      </c>
      <c r="T228" s="195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96" t="s">
        <v>215</v>
      </c>
      <c r="AT228" s="196" t="s">
        <v>136</v>
      </c>
      <c r="AU228" s="196" t="s">
        <v>85</v>
      </c>
      <c r="AY228" s="16" t="s">
        <v>133</v>
      </c>
      <c r="BE228" s="197">
        <f>IF(N228="základní",J228,0)</f>
        <v>0</v>
      </c>
      <c r="BF228" s="197">
        <f>IF(N228="snížená",J228,0)</f>
        <v>0</v>
      </c>
      <c r="BG228" s="197">
        <f>IF(N228="zákl. přenesená",J228,0)</f>
        <v>0</v>
      </c>
      <c r="BH228" s="197">
        <f>IF(N228="sníž. přenesená",J228,0)</f>
        <v>0</v>
      </c>
      <c r="BI228" s="197">
        <f>IF(N228="nulová",J228,0)</f>
        <v>0</v>
      </c>
      <c r="BJ228" s="16" t="s">
        <v>83</v>
      </c>
      <c r="BK228" s="197">
        <f>ROUND(I228*H228,2)</f>
        <v>0</v>
      </c>
      <c r="BL228" s="16" t="s">
        <v>215</v>
      </c>
      <c r="BM228" s="196" t="s">
        <v>328</v>
      </c>
    </row>
    <row r="229" spans="1:65" s="13" customFormat="1" ht="11.25">
      <c r="B229" s="198"/>
      <c r="C229" s="199"/>
      <c r="D229" s="200" t="s">
        <v>143</v>
      </c>
      <c r="E229" s="201" t="s">
        <v>1</v>
      </c>
      <c r="F229" s="202" t="s">
        <v>318</v>
      </c>
      <c r="G229" s="199"/>
      <c r="H229" s="203">
        <v>2.835</v>
      </c>
      <c r="I229" s="204"/>
      <c r="J229" s="199"/>
      <c r="K229" s="199"/>
      <c r="L229" s="205"/>
      <c r="M229" s="206"/>
      <c r="N229" s="207"/>
      <c r="O229" s="207"/>
      <c r="P229" s="207"/>
      <c r="Q229" s="207"/>
      <c r="R229" s="207"/>
      <c r="S229" s="207"/>
      <c r="T229" s="208"/>
      <c r="AT229" s="209" t="s">
        <v>143</v>
      </c>
      <c r="AU229" s="209" t="s">
        <v>85</v>
      </c>
      <c r="AV229" s="13" t="s">
        <v>85</v>
      </c>
      <c r="AW229" s="13" t="s">
        <v>31</v>
      </c>
      <c r="AX229" s="13" t="s">
        <v>75</v>
      </c>
      <c r="AY229" s="209" t="s">
        <v>133</v>
      </c>
    </row>
    <row r="230" spans="1:65" s="13" customFormat="1" ht="11.25">
      <c r="B230" s="198"/>
      <c r="C230" s="199"/>
      <c r="D230" s="200" t="s">
        <v>143</v>
      </c>
      <c r="E230" s="201" t="s">
        <v>1</v>
      </c>
      <c r="F230" s="202" t="s">
        <v>319</v>
      </c>
      <c r="G230" s="199"/>
      <c r="H230" s="203">
        <v>1.26</v>
      </c>
      <c r="I230" s="204"/>
      <c r="J230" s="199"/>
      <c r="K230" s="199"/>
      <c r="L230" s="205"/>
      <c r="M230" s="206"/>
      <c r="N230" s="207"/>
      <c r="O230" s="207"/>
      <c r="P230" s="207"/>
      <c r="Q230" s="207"/>
      <c r="R230" s="207"/>
      <c r="S230" s="207"/>
      <c r="T230" s="208"/>
      <c r="AT230" s="209" t="s">
        <v>143</v>
      </c>
      <c r="AU230" s="209" t="s">
        <v>85</v>
      </c>
      <c r="AV230" s="13" t="s">
        <v>85</v>
      </c>
      <c r="AW230" s="13" t="s">
        <v>31</v>
      </c>
      <c r="AX230" s="13" t="s">
        <v>75</v>
      </c>
      <c r="AY230" s="209" t="s">
        <v>133</v>
      </c>
    </row>
    <row r="231" spans="1:65" s="14" customFormat="1" ht="11.25">
      <c r="B231" s="210"/>
      <c r="C231" s="211"/>
      <c r="D231" s="200" t="s">
        <v>143</v>
      </c>
      <c r="E231" s="212" t="s">
        <v>1</v>
      </c>
      <c r="F231" s="213" t="s">
        <v>150</v>
      </c>
      <c r="G231" s="211"/>
      <c r="H231" s="214">
        <v>4.0949999999999998</v>
      </c>
      <c r="I231" s="215"/>
      <c r="J231" s="211"/>
      <c r="K231" s="211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143</v>
      </c>
      <c r="AU231" s="220" t="s">
        <v>85</v>
      </c>
      <c r="AV231" s="14" t="s">
        <v>141</v>
      </c>
      <c r="AW231" s="14" t="s">
        <v>31</v>
      </c>
      <c r="AX231" s="14" t="s">
        <v>83</v>
      </c>
      <c r="AY231" s="220" t="s">
        <v>133</v>
      </c>
    </row>
    <row r="232" spans="1:65" s="2" customFormat="1" ht="16.5" customHeight="1">
      <c r="A232" s="33"/>
      <c r="B232" s="34"/>
      <c r="C232" s="185" t="s">
        <v>329</v>
      </c>
      <c r="D232" s="185" t="s">
        <v>136</v>
      </c>
      <c r="E232" s="186" t="s">
        <v>330</v>
      </c>
      <c r="F232" s="187" t="s">
        <v>331</v>
      </c>
      <c r="G232" s="188" t="s">
        <v>139</v>
      </c>
      <c r="H232" s="189">
        <v>0.65</v>
      </c>
      <c r="I232" s="190"/>
      <c r="J232" s="191">
        <f>ROUND(I232*H232,2)</f>
        <v>0</v>
      </c>
      <c r="K232" s="187" t="s">
        <v>140</v>
      </c>
      <c r="L232" s="38"/>
      <c r="M232" s="192" t="s">
        <v>1</v>
      </c>
      <c r="N232" s="193" t="s">
        <v>40</v>
      </c>
      <c r="O232" s="70"/>
      <c r="P232" s="194">
        <f>O232*H232</f>
        <v>0</v>
      </c>
      <c r="Q232" s="194">
        <v>1E-4</v>
      </c>
      <c r="R232" s="194">
        <f>Q232*H232</f>
        <v>6.5000000000000008E-5</v>
      </c>
      <c r="S232" s="194">
        <v>0</v>
      </c>
      <c r="T232" s="195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96" t="s">
        <v>215</v>
      </c>
      <c r="AT232" s="196" t="s">
        <v>136</v>
      </c>
      <c r="AU232" s="196" t="s">
        <v>85</v>
      </c>
      <c r="AY232" s="16" t="s">
        <v>133</v>
      </c>
      <c r="BE232" s="197">
        <f>IF(N232="základní",J232,0)</f>
        <v>0</v>
      </c>
      <c r="BF232" s="197">
        <f>IF(N232="snížená",J232,0)</f>
        <v>0</v>
      </c>
      <c r="BG232" s="197">
        <f>IF(N232="zákl. přenesená",J232,0)</f>
        <v>0</v>
      </c>
      <c r="BH232" s="197">
        <f>IF(N232="sníž. přenesená",J232,0)</f>
        <v>0</v>
      </c>
      <c r="BI232" s="197">
        <f>IF(N232="nulová",J232,0)</f>
        <v>0</v>
      </c>
      <c r="BJ232" s="16" t="s">
        <v>83</v>
      </c>
      <c r="BK232" s="197">
        <f>ROUND(I232*H232,2)</f>
        <v>0</v>
      </c>
      <c r="BL232" s="16" t="s">
        <v>215</v>
      </c>
      <c r="BM232" s="196" t="s">
        <v>332</v>
      </c>
    </row>
    <row r="233" spans="1:65" s="13" customFormat="1" ht="11.25">
      <c r="B233" s="198"/>
      <c r="C233" s="199"/>
      <c r="D233" s="200" t="s">
        <v>143</v>
      </c>
      <c r="E233" s="201" t="s">
        <v>1</v>
      </c>
      <c r="F233" s="202" t="s">
        <v>333</v>
      </c>
      <c r="G233" s="199"/>
      <c r="H233" s="203">
        <v>0.32</v>
      </c>
      <c r="I233" s="204"/>
      <c r="J233" s="199"/>
      <c r="K233" s="199"/>
      <c r="L233" s="205"/>
      <c r="M233" s="206"/>
      <c r="N233" s="207"/>
      <c r="O233" s="207"/>
      <c r="P233" s="207"/>
      <c r="Q233" s="207"/>
      <c r="R233" s="207"/>
      <c r="S233" s="207"/>
      <c r="T233" s="208"/>
      <c r="AT233" s="209" t="s">
        <v>143</v>
      </c>
      <c r="AU233" s="209" t="s">
        <v>85</v>
      </c>
      <c r="AV233" s="13" t="s">
        <v>85</v>
      </c>
      <c r="AW233" s="13" t="s">
        <v>31</v>
      </c>
      <c r="AX233" s="13" t="s">
        <v>75</v>
      </c>
      <c r="AY233" s="209" t="s">
        <v>133</v>
      </c>
    </row>
    <row r="234" spans="1:65" s="13" customFormat="1" ht="11.25">
      <c r="B234" s="198"/>
      <c r="C234" s="199"/>
      <c r="D234" s="200" t="s">
        <v>143</v>
      </c>
      <c r="E234" s="201" t="s">
        <v>1</v>
      </c>
      <c r="F234" s="202" t="s">
        <v>334</v>
      </c>
      <c r="G234" s="199"/>
      <c r="H234" s="203">
        <v>0.33</v>
      </c>
      <c r="I234" s="204"/>
      <c r="J234" s="199"/>
      <c r="K234" s="199"/>
      <c r="L234" s="205"/>
      <c r="M234" s="206"/>
      <c r="N234" s="207"/>
      <c r="O234" s="207"/>
      <c r="P234" s="207"/>
      <c r="Q234" s="207"/>
      <c r="R234" s="207"/>
      <c r="S234" s="207"/>
      <c r="T234" s="208"/>
      <c r="AT234" s="209" t="s">
        <v>143</v>
      </c>
      <c r="AU234" s="209" t="s">
        <v>85</v>
      </c>
      <c r="AV234" s="13" t="s">
        <v>85</v>
      </c>
      <c r="AW234" s="13" t="s">
        <v>31</v>
      </c>
      <c r="AX234" s="13" t="s">
        <v>75</v>
      </c>
      <c r="AY234" s="209" t="s">
        <v>133</v>
      </c>
    </row>
    <row r="235" spans="1:65" s="14" customFormat="1" ht="11.25">
      <c r="B235" s="210"/>
      <c r="C235" s="211"/>
      <c r="D235" s="200" t="s">
        <v>143</v>
      </c>
      <c r="E235" s="212" t="s">
        <v>1</v>
      </c>
      <c r="F235" s="213" t="s">
        <v>150</v>
      </c>
      <c r="G235" s="211"/>
      <c r="H235" s="214">
        <v>0.65</v>
      </c>
      <c r="I235" s="215"/>
      <c r="J235" s="211"/>
      <c r="K235" s="211"/>
      <c r="L235" s="216"/>
      <c r="M235" s="217"/>
      <c r="N235" s="218"/>
      <c r="O235" s="218"/>
      <c r="P235" s="218"/>
      <c r="Q235" s="218"/>
      <c r="R235" s="218"/>
      <c r="S235" s="218"/>
      <c r="T235" s="219"/>
      <c r="AT235" s="220" t="s">
        <v>143</v>
      </c>
      <c r="AU235" s="220" t="s">
        <v>85</v>
      </c>
      <c r="AV235" s="14" t="s">
        <v>141</v>
      </c>
      <c r="AW235" s="14" t="s">
        <v>31</v>
      </c>
      <c r="AX235" s="14" t="s">
        <v>83</v>
      </c>
      <c r="AY235" s="220" t="s">
        <v>133</v>
      </c>
    </row>
    <row r="236" spans="1:65" s="2" customFormat="1" ht="24.2" customHeight="1">
      <c r="A236" s="33"/>
      <c r="B236" s="34"/>
      <c r="C236" s="185" t="s">
        <v>335</v>
      </c>
      <c r="D236" s="185" t="s">
        <v>136</v>
      </c>
      <c r="E236" s="186" t="s">
        <v>336</v>
      </c>
      <c r="F236" s="187" t="s">
        <v>337</v>
      </c>
      <c r="G236" s="188" t="s">
        <v>139</v>
      </c>
      <c r="H236" s="189">
        <v>0.99</v>
      </c>
      <c r="I236" s="190"/>
      <c r="J236" s="191">
        <f>ROUND(I236*H236,2)</f>
        <v>0</v>
      </c>
      <c r="K236" s="187" t="s">
        <v>140</v>
      </c>
      <c r="L236" s="38"/>
      <c r="M236" s="192" t="s">
        <v>1</v>
      </c>
      <c r="N236" s="193" t="s">
        <v>40</v>
      </c>
      <c r="O236" s="70"/>
      <c r="P236" s="194">
        <f>O236*H236</f>
        <v>0</v>
      </c>
      <c r="Q236" s="194">
        <v>0</v>
      </c>
      <c r="R236" s="194">
        <f>Q236*H236</f>
        <v>0</v>
      </c>
      <c r="S236" s="194">
        <v>1.721E-2</v>
      </c>
      <c r="T236" s="195">
        <f>S236*H236</f>
        <v>1.7037899999999998E-2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96" t="s">
        <v>215</v>
      </c>
      <c r="AT236" s="196" t="s">
        <v>136</v>
      </c>
      <c r="AU236" s="196" t="s">
        <v>85</v>
      </c>
      <c r="AY236" s="16" t="s">
        <v>133</v>
      </c>
      <c r="BE236" s="197">
        <f>IF(N236="základní",J236,0)</f>
        <v>0</v>
      </c>
      <c r="BF236" s="197">
        <f>IF(N236="snížená",J236,0)</f>
        <v>0</v>
      </c>
      <c r="BG236" s="197">
        <f>IF(N236="zákl. přenesená",J236,0)</f>
        <v>0</v>
      </c>
      <c r="BH236" s="197">
        <f>IF(N236="sníž. přenesená",J236,0)</f>
        <v>0</v>
      </c>
      <c r="BI236" s="197">
        <f>IF(N236="nulová",J236,0)</f>
        <v>0</v>
      </c>
      <c r="BJ236" s="16" t="s">
        <v>83</v>
      </c>
      <c r="BK236" s="197">
        <f>ROUND(I236*H236,2)</f>
        <v>0</v>
      </c>
      <c r="BL236" s="16" t="s">
        <v>215</v>
      </c>
      <c r="BM236" s="196" t="s">
        <v>338</v>
      </c>
    </row>
    <row r="237" spans="1:65" s="13" customFormat="1" ht="11.25">
      <c r="B237" s="198"/>
      <c r="C237" s="199"/>
      <c r="D237" s="200" t="s">
        <v>143</v>
      </c>
      <c r="E237" s="201" t="s">
        <v>1</v>
      </c>
      <c r="F237" s="202" t="s">
        <v>339</v>
      </c>
      <c r="G237" s="199"/>
      <c r="H237" s="203">
        <v>0.99</v>
      </c>
      <c r="I237" s="204"/>
      <c r="J237" s="199"/>
      <c r="K237" s="199"/>
      <c r="L237" s="205"/>
      <c r="M237" s="206"/>
      <c r="N237" s="207"/>
      <c r="O237" s="207"/>
      <c r="P237" s="207"/>
      <c r="Q237" s="207"/>
      <c r="R237" s="207"/>
      <c r="S237" s="207"/>
      <c r="T237" s="208"/>
      <c r="AT237" s="209" t="s">
        <v>143</v>
      </c>
      <c r="AU237" s="209" t="s">
        <v>85</v>
      </c>
      <c r="AV237" s="13" t="s">
        <v>85</v>
      </c>
      <c r="AW237" s="13" t="s">
        <v>31</v>
      </c>
      <c r="AX237" s="13" t="s">
        <v>83</v>
      </c>
      <c r="AY237" s="209" t="s">
        <v>133</v>
      </c>
    </row>
    <row r="238" spans="1:65" s="2" customFormat="1" ht="24.2" customHeight="1">
      <c r="A238" s="33"/>
      <c r="B238" s="34"/>
      <c r="C238" s="185" t="s">
        <v>340</v>
      </c>
      <c r="D238" s="185" t="s">
        <v>136</v>
      </c>
      <c r="E238" s="186" t="s">
        <v>341</v>
      </c>
      <c r="F238" s="187" t="s">
        <v>342</v>
      </c>
      <c r="G238" s="188" t="s">
        <v>208</v>
      </c>
      <c r="H238" s="189">
        <v>2</v>
      </c>
      <c r="I238" s="190"/>
      <c r="J238" s="191">
        <f>ROUND(I238*H238,2)</f>
        <v>0</v>
      </c>
      <c r="K238" s="187" t="s">
        <v>140</v>
      </c>
      <c r="L238" s="38"/>
      <c r="M238" s="192" t="s">
        <v>1</v>
      </c>
      <c r="N238" s="193" t="s">
        <v>40</v>
      </c>
      <c r="O238" s="70"/>
      <c r="P238" s="194">
        <f>O238*H238</f>
        <v>0</v>
      </c>
      <c r="Q238" s="194">
        <v>6.4200000000000004E-3</v>
      </c>
      <c r="R238" s="194">
        <f>Q238*H238</f>
        <v>1.2840000000000001E-2</v>
      </c>
      <c r="S238" s="194">
        <v>5.0600000000000003E-3</v>
      </c>
      <c r="T238" s="195">
        <f>S238*H238</f>
        <v>1.0120000000000001E-2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96" t="s">
        <v>215</v>
      </c>
      <c r="AT238" s="196" t="s">
        <v>136</v>
      </c>
      <c r="AU238" s="196" t="s">
        <v>85</v>
      </c>
      <c r="AY238" s="16" t="s">
        <v>133</v>
      </c>
      <c r="BE238" s="197">
        <f>IF(N238="základní",J238,0)</f>
        <v>0</v>
      </c>
      <c r="BF238" s="197">
        <f>IF(N238="snížená",J238,0)</f>
        <v>0</v>
      </c>
      <c r="BG238" s="197">
        <f>IF(N238="zákl. přenesená",J238,0)</f>
        <v>0</v>
      </c>
      <c r="BH238" s="197">
        <f>IF(N238="sníž. přenesená",J238,0)</f>
        <v>0</v>
      </c>
      <c r="BI238" s="197">
        <f>IF(N238="nulová",J238,0)</f>
        <v>0</v>
      </c>
      <c r="BJ238" s="16" t="s">
        <v>83</v>
      </c>
      <c r="BK238" s="197">
        <f>ROUND(I238*H238,2)</f>
        <v>0</v>
      </c>
      <c r="BL238" s="16" t="s">
        <v>215</v>
      </c>
      <c r="BM238" s="196" t="s">
        <v>343</v>
      </c>
    </row>
    <row r="239" spans="1:65" s="13" customFormat="1" ht="11.25">
      <c r="B239" s="198"/>
      <c r="C239" s="199"/>
      <c r="D239" s="200" t="s">
        <v>143</v>
      </c>
      <c r="E239" s="201" t="s">
        <v>1</v>
      </c>
      <c r="F239" s="202" t="s">
        <v>344</v>
      </c>
      <c r="G239" s="199"/>
      <c r="H239" s="203">
        <v>1</v>
      </c>
      <c r="I239" s="204"/>
      <c r="J239" s="199"/>
      <c r="K239" s="199"/>
      <c r="L239" s="205"/>
      <c r="M239" s="206"/>
      <c r="N239" s="207"/>
      <c r="O239" s="207"/>
      <c r="P239" s="207"/>
      <c r="Q239" s="207"/>
      <c r="R239" s="207"/>
      <c r="S239" s="207"/>
      <c r="T239" s="208"/>
      <c r="AT239" s="209" t="s">
        <v>143</v>
      </c>
      <c r="AU239" s="209" t="s">
        <v>85</v>
      </c>
      <c r="AV239" s="13" t="s">
        <v>85</v>
      </c>
      <c r="AW239" s="13" t="s">
        <v>31</v>
      </c>
      <c r="AX239" s="13" t="s">
        <v>75</v>
      </c>
      <c r="AY239" s="209" t="s">
        <v>133</v>
      </c>
    </row>
    <row r="240" spans="1:65" s="13" customFormat="1" ht="11.25">
      <c r="B240" s="198"/>
      <c r="C240" s="199"/>
      <c r="D240" s="200" t="s">
        <v>143</v>
      </c>
      <c r="E240" s="201" t="s">
        <v>1</v>
      </c>
      <c r="F240" s="202" t="s">
        <v>345</v>
      </c>
      <c r="G240" s="199"/>
      <c r="H240" s="203">
        <v>1</v>
      </c>
      <c r="I240" s="204"/>
      <c r="J240" s="199"/>
      <c r="K240" s="199"/>
      <c r="L240" s="205"/>
      <c r="M240" s="206"/>
      <c r="N240" s="207"/>
      <c r="O240" s="207"/>
      <c r="P240" s="207"/>
      <c r="Q240" s="207"/>
      <c r="R240" s="207"/>
      <c r="S240" s="207"/>
      <c r="T240" s="208"/>
      <c r="AT240" s="209" t="s">
        <v>143</v>
      </c>
      <c r="AU240" s="209" t="s">
        <v>85</v>
      </c>
      <c r="AV240" s="13" t="s">
        <v>85</v>
      </c>
      <c r="AW240" s="13" t="s">
        <v>31</v>
      </c>
      <c r="AX240" s="13" t="s">
        <v>75</v>
      </c>
      <c r="AY240" s="209" t="s">
        <v>133</v>
      </c>
    </row>
    <row r="241" spans="1:65" s="14" customFormat="1" ht="11.25">
      <c r="B241" s="210"/>
      <c r="C241" s="211"/>
      <c r="D241" s="200" t="s">
        <v>143</v>
      </c>
      <c r="E241" s="212" t="s">
        <v>1</v>
      </c>
      <c r="F241" s="213" t="s">
        <v>150</v>
      </c>
      <c r="G241" s="211"/>
      <c r="H241" s="214">
        <v>2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143</v>
      </c>
      <c r="AU241" s="220" t="s">
        <v>85</v>
      </c>
      <c r="AV241" s="14" t="s">
        <v>141</v>
      </c>
      <c r="AW241" s="14" t="s">
        <v>31</v>
      </c>
      <c r="AX241" s="14" t="s">
        <v>83</v>
      </c>
      <c r="AY241" s="220" t="s">
        <v>133</v>
      </c>
    </row>
    <row r="242" spans="1:65" s="2" customFormat="1" ht="21.75" customHeight="1">
      <c r="A242" s="33"/>
      <c r="B242" s="34"/>
      <c r="C242" s="185" t="s">
        <v>346</v>
      </c>
      <c r="D242" s="185" t="s">
        <v>136</v>
      </c>
      <c r="E242" s="186" t="s">
        <v>347</v>
      </c>
      <c r="F242" s="187" t="s">
        <v>348</v>
      </c>
      <c r="G242" s="188" t="s">
        <v>229</v>
      </c>
      <c r="H242" s="189">
        <v>3.15</v>
      </c>
      <c r="I242" s="190"/>
      <c r="J242" s="191">
        <f>ROUND(I242*H242,2)</f>
        <v>0</v>
      </c>
      <c r="K242" s="187" t="s">
        <v>140</v>
      </c>
      <c r="L242" s="38"/>
      <c r="M242" s="192" t="s">
        <v>1</v>
      </c>
      <c r="N242" s="193" t="s">
        <v>40</v>
      </c>
      <c r="O242" s="70"/>
      <c r="P242" s="194">
        <f>O242*H242</f>
        <v>0</v>
      </c>
      <c r="Q242" s="194">
        <v>5.0299999999999997E-3</v>
      </c>
      <c r="R242" s="194">
        <f>Q242*H242</f>
        <v>1.5844499999999997E-2</v>
      </c>
      <c r="S242" s="194">
        <v>0</v>
      </c>
      <c r="T242" s="195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96" t="s">
        <v>215</v>
      </c>
      <c r="AT242" s="196" t="s">
        <v>136</v>
      </c>
      <c r="AU242" s="196" t="s">
        <v>85</v>
      </c>
      <c r="AY242" s="16" t="s">
        <v>133</v>
      </c>
      <c r="BE242" s="197">
        <f>IF(N242="základní",J242,0)</f>
        <v>0</v>
      </c>
      <c r="BF242" s="197">
        <f>IF(N242="snížená",J242,0)</f>
        <v>0</v>
      </c>
      <c r="BG242" s="197">
        <f>IF(N242="zákl. přenesená",J242,0)</f>
        <v>0</v>
      </c>
      <c r="BH242" s="197">
        <f>IF(N242="sníž. přenesená",J242,0)</f>
        <v>0</v>
      </c>
      <c r="BI242" s="197">
        <f>IF(N242="nulová",J242,0)</f>
        <v>0</v>
      </c>
      <c r="BJ242" s="16" t="s">
        <v>83</v>
      </c>
      <c r="BK242" s="197">
        <f>ROUND(I242*H242,2)</f>
        <v>0</v>
      </c>
      <c r="BL242" s="16" t="s">
        <v>215</v>
      </c>
      <c r="BM242" s="196" t="s">
        <v>349</v>
      </c>
    </row>
    <row r="243" spans="1:65" s="2" customFormat="1" ht="21.75" customHeight="1">
      <c r="A243" s="33"/>
      <c r="B243" s="34"/>
      <c r="C243" s="185" t="s">
        <v>350</v>
      </c>
      <c r="D243" s="185" t="s">
        <v>136</v>
      </c>
      <c r="E243" s="186" t="s">
        <v>351</v>
      </c>
      <c r="F243" s="187" t="s">
        <v>352</v>
      </c>
      <c r="G243" s="188" t="s">
        <v>208</v>
      </c>
      <c r="H243" s="189">
        <v>1</v>
      </c>
      <c r="I243" s="190"/>
      <c r="J243" s="191">
        <f>ROUND(I243*H243,2)</f>
        <v>0</v>
      </c>
      <c r="K243" s="187" t="s">
        <v>140</v>
      </c>
      <c r="L243" s="38"/>
      <c r="M243" s="192" t="s">
        <v>1</v>
      </c>
      <c r="N243" s="193" t="s">
        <v>40</v>
      </c>
      <c r="O243" s="70"/>
      <c r="P243" s="194">
        <f>O243*H243</f>
        <v>0</v>
      </c>
      <c r="Q243" s="194">
        <v>2.2000000000000001E-4</v>
      </c>
      <c r="R243" s="194">
        <f>Q243*H243</f>
        <v>2.2000000000000001E-4</v>
      </c>
      <c r="S243" s="194">
        <v>0</v>
      </c>
      <c r="T243" s="195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96" t="s">
        <v>215</v>
      </c>
      <c r="AT243" s="196" t="s">
        <v>136</v>
      </c>
      <c r="AU243" s="196" t="s">
        <v>85</v>
      </c>
      <c r="AY243" s="16" t="s">
        <v>133</v>
      </c>
      <c r="BE243" s="197">
        <f>IF(N243="základní",J243,0)</f>
        <v>0</v>
      </c>
      <c r="BF243" s="197">
        <f>IF(N243="snížená",J243,0)</f>
        <v>0</v>
      </c>
      <c r="BG243" s="197">
        <f>IF(N243="zákl. přenesená",J243,0)</f>
        <v>0</v>
      </c>
      <c r="BH243" s="197">
        <f>IF(N243="sníž. přenesená",J243,0)</f>
        <v>0</v>
      </c>
      <c r="BI243" s="197">
        <f>IF(N243="nulová",J243,0)</f>
        <v>0</v>
      </c>
      <c r="BJ243" s="16" t="s">
        <v>83</v>
      </c>
      <c r="BK243" s="197">
        <f>ROUND(I243*H243,2)</f>
        <v>0</v>
      </c>
      <c r="BL243" s="16" t="s">
        <v>215</v>
      </c>
      <c r="BM243" s="196" t="s">
        <v>353</v>
      </c>
    </row>
    <row r="244" spans="1:65" s="2" customFormat="1" ht="33" customHeight="1">
      <c r="A244" s="33"/>
      <c r="B244" s="34"/>
      <c r="C244" s="221" t="s">
        <v>354</v>
      </c>
      <c r="D244" s="221" t="s">
        <v>211</v>
      </c>
      <c r="E244" s="222" t="s">
        <v>355</v>
      </c>
      <c r="F244" s="223" t="s">
        <v>356</v>
      </c>
      <c r="G244" s="224" t="s">
        <v>208</v>
      </c>
      <c r="H244" s="225">
        <v>1</v>
      </c>
      <c r="I244" s="226"/>
      <c r="J244" s="227">
        <f>ROUND(I244*H244,2)</f>
        <v>0</v>
      </c>
      <c r="K244" s="223" t="s">
        <v>140</v>
      </c>
      <c r="L244" s="228"/>
      <c r="M244" s="229" t="s">
        <v>1</v>
      </c>
      <c r="N244" s="230" t="s">
        <v>40</v>
      </c>
      <c r="O244" s="70"/>
      <c r="P244" s="194">
        <f>O244*H244</f>
        <v>0</v>
      </c>
      <c r="Q244" s="194">
        <v>1.272E-2</v>
      </c>
      <c r="R244" s="194">
        <f>Q244*H244</f>
        <v>1.272E-2</v>
      </c>
      <c r="S244" s="194">
        <v>0</v>
      </c>
      <c r="T244" s="195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96" t="s">
        <v>294</v>
      </c>
      <c r="AT244" s="196" t="s">
        <v>211</v>
      </c>
      <c r="AU244" s="196" t="s">
        <v>85</v>
      </c>
      <c r="AY244" s="16" t="s">
        <v>133</v>
      </c>
      <c r="BE244" s="197">
        <f>IF(N244="základní",J244,0)</f>
        <v>0</v>
      </c>
      <c r="BF244" s="197">
        <f>IF(N244="snížená",J244,0)</f>
        <v>0</v>
      </c>
      <c r="BG244" s="197">
        <f>IF(N244="zákl. přenesená",J244,0)</f>
        <v>0</v>
      </c>
      <c r="BH244" s="197">
        <f>IF(N244="sníž. přenesená",J244,0)</f>
        <v>0</v>
      </c>
      <c r="BI244" s="197">
        <f>IF(N244="nulová",J244,0)</f>
        <v>0</v>
      </c>
      <c r="BJ244" s="16" t="s">
        <v>83</v>
      </c>
      <c r="BK244" s="197">
        <f>ROUND(I244*H244,2)</f>
        <v>0</v>
      </c>
      <c r="BL244" s="16" t="s">
        <v>215</v>
      </c>
      <c r="BM244" s="196" t="s">
        <v>357</v>
      </c>
    </row>
    <row r="245" spans="1:65" s="2" customFormat="1" ht="24.2" customHeight="1">
      <c r="A245" s="33"/>
      <c r="B245" s="34"/>
      <c r="C245" s="185" t="s">
        <v>358</v>
      </c>
      <c r="D245" s="185" t="s">
        <v>136</v>
      </c>
      <c r="E245" s="186" t="s">
        <v>359</v>
      </c>
      <c r="F245" s="187" t="s">
        <v>360</v>
      </c>
      <c r="G245" s="188" t="s">
        <v>258</v>
      </c>
      <c r="H245" s="189">
        <v>0.57499999999999996</v>
      </c>
      <c r="I245" s="190"/>
      <c r="J245" s="191">
        <f>ROUND(I245*H245,2)</f>
        <v>0</v>
      </c>
      <c r="K245" s="187" t="s">
        <v>140</v>
      </c>
      <c r="L245" s="38"/>
      <c r="M245" s="192" t="s">
        <v>1</v>
      </c>
      <c r="N245" s="193" t="s">
        <v>40</v>
      </c>
      <c r="O245" s="70"/>
      <c r="P245" s="194">
        <f>O245*H245</f>
        <v>0</v>
      </c>
      <c r="Q245" s="194">
        <v>0</v>
      </c>
      <c r="R245" s="194">
        <f>Q245*H245</f>
        <v>0</v>
      </c>
      <c r="S245" s="194">
        <v>0</v>
      </c>
      <c r="T245" s="195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96" t="s">
        <v>215</v>
      </c>
      <c r="AT245" s="196" t="s">
        <v>136</v>
      </c>
      <c r="AU245" s="196" t="s">
        <v>85</v>
      </c>
      <c r="AY245" s="16" t="s">
        <v>133</v>
      </c>
      <c r="BE245" s="197">
        <f>IF(N245="základní",J245,0)</f>
        <v>0</v>
      </c>
      <c r="BF245" s="197">
        <f>IF(N245="snížená",J245,0)</f>
        <v>0</v>
      </c>
      <c r="BG245" s="197">
        <f>IF(N245="zákl. přenesená",J245,0)</f>
        <v>0</v>
      </c>
      <c r="BH245" s="197">
        <f>IF(N245="sníž. přenesená",J245,0)</f>
        <v>0</v>
      </c>
      <c r="BI245" s="197">
        <f>IF(N245="nulová",J245,0)</f>
        <v>0</v>
      </c>
      <c r="BJ245" s="16" t="s">
        <v>83</v>
      </c>
      <c r="BK245" s="197">
        <f>ROUND(I245*H245,2)</f>
        <v>0</v>
      </c>
      <c r="BL245" s="16" t="s">
        <v>215</v>
      </c>
      <c r="BM245" s="196" t="s">
        <v>361</v>
      </c>
    </row>
    <row r="246" spans="1:65" s="12" customFormat="1" ht="22.9" customHeight="1">
      <c r="B246" s="169"/>
      <c r="C246" s="170"/>
      <c r="D246" s="171" t="s">
        <v>74</v>
      </c>
      <c r="E246" s="183" t="s">
        <v>362</v>
      </c>
      <c r="F246" s="183" t="s">
        <v>363</v>
      </c>
      <c r="G246" s="170"/>
      <c r="H246" s="170"/>
      <c r="I246" s="173"/>
      <c r="J246" s="184">
        <f>BK246</f>
        <v>0</v>
      </c>
      <c r="K246" s="170"/>
      <c r="L246" s="175"/>
      <c r="M246" s="176"/>
      <c r="N246" s="177"/>
      <c r="O246" s="177"/>
      <c r="P246" s="178">
        <f>SUM(P247:P254)</f>
        <v>0</v>
      </c>
      <c r="Q246" s="177"/>
      <c r="R246" s="178">
        <f>SUM(R247:R254)</f>
        <v>1.7500000000000002E-2</v>
      </c>
      <c r="S246" s="177"/>
      <c r="T246" s="179">
        <f>SUM(T247:T254)</f>
        <v>2.4E-2</v>
      </c>
      <c r="AR246" s="180" t="s">
        <v>85</v>
      </c>
      <c r="AT246" s="181" t="s">
        <v>74</v>
      </c>
      <c r="AU246" s="181" t="s">
        <v>83</v>
      </c>
      <c r="AY246" s="180" t="s">
        <v>133</v>
      </c>
      <c r="BK246" s="182">
        <f>SUM(BK247:BK254)</f>
        <v>0</v>
      </c>
    </row>
    <row r="247" spans="1:65" s="2" customFormat="1" ht="24.2" customHeight="1">
      <c r="A247" s="33"/>
      <c r="B247" s="34"/>
      <c r="C247" s="185" t="s">
        <v>364</v>
      </c>
      <c r="D247" s="185" t="s">
        <v>136</v>
      </c>
      <c r="E247" s="186" t="s">
        <v>365</v>
      </c>
      <c r="F247" s="187" t="s">
        <v>366</v>
      </c>
      <c r="G247" s="188" t="s">
        <v>208</v>
      </c>
      <c r="H247" s="189">
        <v>1</v>
      </c>
      <c r="I247" s="190"/>
      <c r="J247" s="191">
        <f>ROUND(I247*H247,2)</f>
        <v>0</v>
      </c>
      <c r="K247" s="187" t="s">
        <v>140</v>
      </c>
      <c r="L247" s="38"/>
      <c r="M247" s="192" t="s">
        <v>1</v>
      </c>
      <c r="N247" s="193" t="s">
        <v>40</v>
      </c>
      <c r="O247" s="70"/>
      <c r="P247" s="194">
        <f>O247*H247</f>
        <v>0</v>
      </c>
      <c r="Q247" s="194">
        <v>0</v>
      </c>
      <c r="R247" s="194">
        <f>Q247*H247</f>
        <v>0</v>
      </c>
      <c r="S247" s="194">
        <v>0</v>
      </c>
      <c r="T247" s="195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96" t="s">
        <v>215</v>
      </c>
      <c r="AT247" s="196" t="s">
        <v>136</v>
      </c>
      <c r="AU247" s="196" t="s">
        <v>85</v>
      </c>
      <c r="AY247" s="16" t="s">
        <v>133</v>
      </c>
      <c r="BE247" s="197">
        <f>IF(N247="základní",J247,0)</f>
        <v>0</v>
      </c>
      <c r="BF247" s="197">
        <f>IF(N247="snížená",J247,0)</f>
        <v>0</v>
      </c>
      <c r="BG247" s="197">
        <f>IF(N247="zákl. přenesená",J247,0)</f>
        <v>0</v>
      </c>
      <c r="BH247" s="197">
        <f>IF(N247="sníž. přenesená",J247,0)</f>
        <v>0</v>
      </c>
      <c r="BI247" s="197">
        <f>IF(N247="nulová",J247,0)</f>
        <v>0</v>
      </c>
      <c r="BJ247" s="16" t="s">
        <v>83</v>
      </c>
      <c r="BK247" s="197">
        <f>ROUND(I247*H247,2)</f>
        <v>0</v>
      </c>
      <c r="BL247" s="16" t="s">
        <v>215</v>
      </c>
      <c r="BM247" s="196" t="s">
        <v>367</v>
      </c>
    </row>
    <row r="248" spans="1:65" s="2" customFormat="1" ht="24.2" customHeight="1">
      <c r="A248" s="33"/>
      <c r="B248" s="34"/>
      <c r="C248" s="221" t="s">
        <v>368</v>
      </c>
      <c r="D248" s="221" t="s">
        <v>211</v>
      </c>
      <c r="E248" s="222" t="s">
        <v>369</v>
      </c>
      <c r="F248" s="223" t="s">
        <v>370</v>
      </c>
      <c r="G248" s="224" t="s">
        <v>208</v>
      </c>
      <c r="H248" s="225">
        <v>1</v>
      </c>
      <c r="I248" s="226"/>
      <c r="J248" s="227">
        <f>ROUND(I248*H248,2)</f>
        <v>0</v>
      </c>
      <c r="K248" s="223" t="s">
        <v>1</v>
      </c>
      <c r="L248" s="228"/>
      <c r="M248" s="229" t="s">
        <v>1</v>
      </c>
      <c r="N248" s="230" t="s">
        <v>40</v>
      </c>
      <c r="O248" s="70"/>
      <c r="P248" s="194">
        <f>O248*H248</f>
        <v>0</v>
      </c>
      <c r="Q248" s="194">
        <v>1.7500000000000002E-2</v>
      </c>
      <c r="R248" s="194">
        <f>Q248*H248</f>
        <v>1.7500000000000002E-2</v>
      </c>
      <c r="S248" s="194">
        <v>0</v>
      </c>
      <c r="T248" s="195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96" t="s">
        <v>294</v>
      </c>
      <c r="AT248" s="196" t="s">
        <v>211</v>
      </c>
      <c r="AU248" s="196" t="s">
        <v>85</v>
      </c>
      <c r="AY248" s="16" t="s">
        <v>133</v>
      </c>
      <c r="BE248" s="197">
        <f>IF(N248="základní",J248,0)</f>
        <v>0</v>
      </c>
      <c r="BF248" s="197">
        <f>IF(N248="snížená",J248,0)</f>
        <v>0</v>
      </c>
      <c r="BG248" s="197">
        <f>IF(N248="zákl. přenesená",J248,0)</f>
        <v>0</v>
      </c>
      <c r="BH248" s="197">
        <f>IF(N248="sníž. přenesená",J248,0)</f>
        <v>0</v>
      </c>
      <c r="BI248" s="197">
        <f>IF(N248="nulová",J248,0)</f>
        <v>0</v>
      </c>
      <c r="BJ248" s="16" t="s">
        <v>83</v>
      </c>
      <c r="BK248" s="197">
        <f>ROUND(I248*H248,2)</f>
        <v>0</v>
      </c>
      <c r="BL248" s="16" t="s">
        <v>215</v>
      </c>
      <c r="BM248" s="196" t="s">
        <v>371</v>
      </c>
    </row>
    <row r="249" spans="1:65" s="2" customFormat="1" ht="24.2" customHeight="1">
      <c r="A249" s="33"/>
      <c r="B249" s="34"/>
      <c r="C249" s="185" t="s">
        <v>372</v>
      </c>
      <c r="D249" s="185" t="s">
        <v>136</v>
      </c>
      <c r="E249" s="186" t="s">
        <v>373</v>
      </c>
      <c r="F249" s="187" t="s">
        <v>374</v>
      </c>
      <c r="G249" s="188" t="s">
        <v>208</v>
      </c>
      <c r="H249" s="189">
        <v>1</v>
      </c>
      <c r="I249" s="190"/>
      <c r="J249" s="191">
        <f>ROUND(I249*H249,2)</f>
        <v>0</v>
      </c>
      <c r="K249" s="187" t="s">
        <v>140</v>
      </c>
      <c r="L249" s="38"/>
      <c r="M249" s="192" t="s">
        <v>1</v>
      </c>
      <c r="N249" s="193" t="s">
        <v>40</v>
      </c>
      <c r="O249" s="70"/>
      <c r="P249" s="194">
        <f>O249*H249</f>
        <v>0</v>
      </c>
      <c r="Q249" s="194">
        <v>0</v>
      </c>
      <c r="R249" s="194">
        <f>Q249*H249</f>
        <v>0</v>
      </c>
      <c r="S249" s="194">
        <v>2.4E-2</v>
      </c>
      <c r="T249" s="195">
        <f>S249*H249</f>
        <v>2.4E-2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96" t="s">
        <v>215</v>
      </c>
      <c r="AT249" s="196" t="s">
        <v>136</v>
      </c>
      <c r="AU249" s="196" t="s">
        <v>85</v>
      </c>
      <c r="AY249" s="16" t="s">
        <v>133</v>
      </c>
      <c r="BE249" s="197">
        <f>IF(N249="základní",J249,0)</f>
        <v>0</v>
      </c>
      <c r="BF249" s="197">
        <f>IF(N249="snížená",J249,0)</f>
        <v>0</v>
      </c>
      <c r="BG249" s="197">
        <f>IF(N249="zákl. přenesená",J249,0)</f>
        <v>0</v>
      </c>
      <c r="BH249" s="197">
        <f>IF(N249="sníž. přenesená",J249,0)</f>
        <v>0</v>
      </c>
      <c r="BI249" s="197">
        <f>IF(N249="nulová",J249,0)</f>
        <v>0</v>
      </c>
      <c r="BJ249" s="16" t="s">
        <v>83</v>
      </c>
      <c r="BK249" s="197">
        <f>ROUND(I249*H249,2)</f>
        <v>0</v>
      </c>
      <c r="BL249" s="16" t="s">
        <v>215</v>
      </c>
      <c r="BM249" s="196" t="s">
        <v>375</v>
      </c>
    </row>
    <row r="250" spans="1:65" s="2" customFormat="1" ht="24.2" customHeight="1">
      <c r="A250" s="33"/>
      <c r="B250" s="34"/>
      <c r="C250" s="185" t="s">
        <v>376</v>
      </c>
      <c r="D250" s="185" t="s">
        <v>136</v>
      </c>
      <c r="E250" s="186" t="s">
        <v>377</v>
      </c>
      <c r="F250" s="187" t="s">
        <v>378</v>
      </c>
      <c r="G250" s="188" t="s">
        <v>292</v>
      </c>
      <c r="H250" s="189">
        <v>1</v>
      </c>
      <c r="I250" s="190"/>
      <c r="J250" s="191">
        <f>ROUND(I250*H250,2)</f>
        <v>0</v>
      </c>
      <c r="K250" s="187" t="s">
        <v>1</v>
      </c>
      <c r="L250" s="38"/>
      <c r="M250" s="192" t="s">
        <v>1</v>
      </c>
      <c r="N250" s="193" t="s">
        <v>40</v>
      </c>
      <c r="O250" s="70"/>
      <c r="P250" s="194">
        <f>O250*H250</f>
        <v>0</v>
      </c>
      <c r="Q250" s="194">
        <v>0</v>
      </c>
      <c r="R250" s="194">
        <f>Q250*H250</f>
        <v>0</v>
      </c>
      <c r="S250" s="194">
        <v>0</v>
      </c>
      <c r="T250" s="195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96" t="s">
        <v>215</v>
      </c>
      <c r="AT250" s="196" t="s">
        <v>136</v>
      </c>
      <c r="AU250" s="196" t="s">
        <v>85</v>
      </c>
      <c r="AY250" s="16" t="s">
        <v>133</v>
      </c>
      <c r="BE250" s="197">
        <f>IF(N250="základní",J250,0)</f>
        <v>0</v>
      </c>
      <c r="BF250" s="197">
        <f>IF(N250="snížená",J250,0)</f>
        <v>0</v>
      </c>
      <c r="BG250" s="197">
        <f>IF(N250="zákl. přenesená",J250,0)</f>
        <v>0</v>
      </c>
      <c r="BH250" s="197">
        <f>IF(N250="sníž. přenesená",J250,0)</f>
        <v>0</v>
      </c>
      <c r="BI250" s="197">
        <f>IF(N250="nulová",J250,0)</f>
        <v>0</v>
      </c>
      <c r="BJ250" s="16" t="s">
        <v>83</v>
      </c>
      <c r="BK250" s="197">
        <f>ROUND(I250*H250,2)</f>
        <v>0</v>
      </c>
      <c r="BL250" s="16" t="s">
        <v>215</v>
      </c>
      <c r="BM250" s="196" t="s">
        <v>379</v>
      </c>
    </row>
    <row r="251" spans="1:65" s="13" customFormat="1" ht="11.25">
      <c r="B251" s="198"/>
      <c r="C251" s="199"/>
      <c r="D251" s="200" t="s">
        <v>143</v>
      </c>
      <c r="E251" s="201" t="s">
        <v>1</v>
      </c>
      <c r="F251" s="202" t="s">
        <v>83</v>
      </c>
      <c r="G251" s="199"/>
      <c r="H251" s="203">
        <v>1</v>
      </c>
      <c r="I251" s="204"/>
      <c r="J251" s="199"/>
      <c r="K251" s="199"/>
      <c r="L251" s="205"/>
      <c r="M251" s="206"/>
      <c r="N251" s="207"/>
      <c r="O251" s="207"/>
      <c r="P251" s="207"/>
      <c r="Q251" s="207"/>
      <c r="R251" s="207"/>
      <c r="S251" s="207"/>
      <c r="T251" s="208"/>
      <c r="AT251" s="209" t="s">
        <v>143</v>
      </c>
      <c r="AU251" s="209" t="s">
        <v>85</v>
      </c>
      <c r="AV251" s="13" t="s">
        <v>85</v>
      </c>
      <c r="AW251" s="13" t="s">
        <v>31</v>
      </c>
      <c r="AX251" s="13" t="s">
        <v>83</v>
      </c>
      <c r="AY251" s="209" t="s">
        <v>133</v>
      </c>
    </row>
    <row r="252" spans="1:65" s="2" customFormat="1" ht="24.2" customHeight="1">
      <c r="A252" s="33"/>
      <c r="B252" s="34"/>
      <c r="C252" s="185" t="s">
        <v>380</v>
      </c>
      <c r="D252" s="185" t="s">
        <v>136</v>
      </c>
      <c r="E252" s="186" t="s">
        <v>381</v>
      </c>
      <c r="F252" s="187" t="s">
        <v>382</v>
      </c>
      <c r="G252" s="188" t="s">
        <v>383</v>
      </c>
      <c r="H252" s="189">
        <v>1.8</v>
      </c>
      <c r="I252" s="190"/>
      <c r="J252" s="191">
        <f>ROUND(I252*H252,2)</f>
        <v>0</v>
      </c>
      <c r="K252" s="187" t="s">
        <v>1</v>
      </c>
      <c r="L252" s="38"/>
      <c r="M252" s="192" t="s">
        <v>1</v>
      </c>
      <c r="N252" s="193" t="s">
        <v>40</v>
      </c>
      <c r="O252" s="70"/>
      <c r="P252" s="194">
        <f>O252*H252</f>
        <v>0</v>
      </c>
      <c r="Q252" s="194">
        <v>0</v>
      </c>
      <c r="R252" s="194">
        <f>Q252*H252</f>
        <v>0</v>
      </c>
      <c r="S252" s="194">
        <v>0</v>
      </c>
      <c r="T252" s="195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96" t="s">
        <v>215</v>
      </c>
      <c r="AT252" s="196" t="s">
        <v>136</v>
      </c>
      <c r="AU252" s="196" t="s">
        <v>85</v>
      </c>
      <c r="AY252" s="16" t="s">
        <v>133</v>
      </c>
      <c r="BE252" s="197">
        <f>IF(N252="základní",J252,0)</f>
        <v>0</v>
      </c>
      <c r="BF252" s="197">
        <f>IF(N252="snížená",J252,0)</f>
        <v>0</v>
      </c>
      <c r="BG252" s="197">
        <f>IF(N252="zákl. přenesená",J252,0)</f>
        <v>0</v>
      </c>
      <c r="BH252" s="197">
        <f>IF(N252="sníž. přenesená",J252,0)</f>
        <v>0</v>
      </c>
      <c r="BI252" s="197">
        <f>IF(N252="nulová",J252,0)</f>
        <v>0</v>
      </c>
      <c r="BJ252" s="16" t="s">
        <v>83</v>
      </c>
      <c r="BK252" s="197">
        <f>ROUND(I252*H252,2)</f>
        <v>0</v>
      </c>
      <c r="BL252" s="16" t="s">
        <v>215</v>
      </c>
      <c r="BM252" s="196" t="s">
        <v>384</v>
      </c>
    </row>
    <row r="253" spans="1:65" s="13" customFormat="1" ht="11.25">
      <c r="B253" s="198"/>
      <c r="C253" s="199"/>
      <c r="D253" s="200" t="s">
        <v>143</v>
      </c>
      <c r="E253" s="201" t="s">
        <v>1</v>
      </c>
      <c r="F253" s="202" t="s">
        <v>385</v>
      </c>
      <c r="G253" s="199"/>
      <c r="H253" s="203">
        <v>1.8</v>
      </c>
      <c r="I253" s="204"/>
      <c r="J253" s="199"/>
      <c r="K253" s="199"/>
      <c r="L253" s="205"/>
      <c r="M253" s="206"/>
      <c r="N253" s="207"/>
      <c r="O253" s="207"/>
      <c r="P253" s="207"/>
      <c r="Q253" s="207"/>
      <c r="R253" s="207"/>
      <c r="S253" s="207"/>
      <c r="T253" s="208"/>
      <c r="AT253" s="209" t="s">
        <v>143</v>
      </c>
      <c r="AU253" s="209" t="s">
        <v>85</v>
      </c>
      <c r="AV253" s="13" t="s">
        <v>85</v>
      </c>
      <c r="AW253" s="13" t="s">
        <v>31</v>
      </c>
      <c r="AX253" s="13" t="s">
        <v>83</v>
      </c>
      <c r="AY253" s="209" t="s">
        <v>133</v>
      </c>
    </row>
    <row r="254" spans="1:65" s="2" customFormat="1" ht="24.2" customHeight="1">
      <c r="A254" s="33"/>
      <c r="B254" s="34"/>
      <c r="C254" s="185" t="s">
        <v>386</v>
      </c>
      <c r="D254" s="185" t="s">
        <v>136</v>
      </c>
      <c r="E254" s="186" t="s">
        <v>387</v>
      </c>
      <c r="F254" s="187" t="s">
        <v>388</v>
      </c>
      <c r="G254" s="188" t="s">
        <v>258</v>
      </c>
      <c r="H254" s="189">
        <v>1.7999999999999999E-2</v>
      </c>
      <c r="I254" s="190"/>
      <c r="J254" s="191">
        <f>ROUND(I254*H254,2)</f>
        <v>0</v>
      </c>
      <c r="K254" s="187" t="s">
        <v>140</v>
      </c>
      <c r="L254" s="38"/>
      <c r="M254" s="192" t="s">
        <v>1</v>
      </c>
      <c r="N254" s="193" t="s">
        <v>40</v>
      </c>
      <c r="O254" s="70"/>
      <c r="P254" s="194">
        <f>O254*H254</f>
        <v>0</v>
      </c>
      <c r="Q254" s="194">
        <v>0</v>
      </c>
      <c r="R254" s="194">
        <f>Q254*H254</f>
        <v>0</v>
      </c>
      <c r="S254" s="194">
        <v>0</v>
      </c>
      <c r="T254" s="195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96" t="s">
        <v>215</v>
      </c>
      <c r="AT254" s="196" t="s">
        <v>136</v>
      </c>
      <c r="AU254" s="196" t="s">
        <v>85</v>
      </c>
      <c r="AY254" s="16" t="s">
        <v>133</v>
      </c>
      <c r="BE254" s="197">
        <f>IF(N254="základní",J254,0)</f>
        <v>0</v>
      </c>
      <c r="BF254" s="197">
        <f>IF(N254="snížená",J254,0)</f>
        <v>0</v>
      </c>
      <c r="BG254" s="197">
        <f>IF(N254="zákl. přenesená",J254,0)</f>
        <v>0</v>
      </c>
      <c r="BH254" s="197">
        <f>IF(N254="sníž. přenesená",J254,0)</f>
        <v>0</v>
      </c>
      <c r="BI254" s="197">
        <f>IF(N254="nulová",J254,0)</f>
        <v>0</v>
      </c>
      <c r="BJ254" s="16" t="s">
        <v>83</v>
      </c>
      <c r="BK254" s="197">
        <f>ROUND(I254*H254,2)</f>
        <v>0</v>
      </c>
      <c r="BL254" s="16" t="s">
        <v>215</v>
      </c>
      <c r="BM254" s="196" t="s">
        <v>389</v>
      </c>
    </row>
    <row r="255" spans="1:65" s="12" customFormat="1" ht="22.9" customHeight="1">
      <c r="B255" s="169"/>
      <c r="C255" s="170"/>
      <c r="D255" s="171" t="s">
        <v>74</v>
      </c>
      <c r="E255" s="183" t="s">
        <v>390</v>
      </c>
      <c r="F255" s="183" t="s">
        <v>391</v>
      </c>
      <c r="G255" s="170"/>
      <c r="H255" s="170"/>
      <c r="I255" s="173"/>
      <c r="J255" s="184">
        <f>BK255</f>
        <v>0</v>
      </c>
      <c r="K255" s="170"/>
      <c r="L255" s="175"/>
      <c r="M255" s="176"/>
      <c r="N255" s="177"/>
      <c r="O255" s="177"/>
      <c r="P255" s="178">
        <f>SUM(P256:P288)</f>
        <v>0</v>
      </c>
      <c r="Q255" s="177"/>
      <c r="R255" s="178">
        <f>SUM(R256:R288)</f>
        <v>5.08254E-2</v>
      </c>
      <c r="S255" s="177"/>
      <c r="T255" s="179">
        <f>SUM(T256:T288)</f>
        <v>8.9382299999999984E-2</v>
      </c>
      <c r="AR255" s="180" t="s">
        <v>85</v>
      </c>
      <c r="AT255" s="181" t="s">
        <v>74</v>
      </c>
      <c r="AU255" s="181" t="s">
        <v>83</v>
      </c>
      <c r="AY255" s="180" t="s">
        <v>133</v>
      </c>
      <c r="BK255" s="182">
        <f>SUM(BK256:BK288)</f>
        <v>0</v>
      </c>
    </row>
    <row r="256" spans="1:65" s="2" customFormat="1" ht="16.5" customHeight="1">
      <c r="A256" s="33"/>
      <c r="B256" s="34"/>
      <c r="C256" s="185" t="s">
        <v>392</v>
      </c>
      <c r="D256" s="185" t="s">
        <v>136</v>
      </c>
      <c r="E256" s="186" t="s">
        <v>393</v>
      </c>
      <c r="F256" s="187" t="s">
        <v>394</v>
      </c>
      <c r="G256" s="188" t="s">
        <v>139</v>
      </c>
      <c r="H256" s="189">
        <v>0.65</v>
      </c>
      <c r="I256" s="190"/>
      <c r="J256" s="191">
        <f>ROUND(I256*H256,2)</f>
        <v>0</v>
      </c>
      <c r="K256" s="187" t="s">
        <v>140</v>
      </c>
      <c r="L256" s="38"/>
      <c r="M256" s="192" t="s">
        <v>1</v>
      </c>
      <c r="N256" s="193" t="s">
        <v>40</v>
      </c>
      <c r="O256" s="70"/>
      <c r="P256" s="194">
        <f>O256*H256</f>
        <v>0</v>
      </c>
      <c r="Q256" s="194">
        <v>0</v>
      </c>
      <c r="R256" s="194">
        <f>Q256*H256</f>
        <v>0</v>
      </c>
      <c r="S256" s="194">
        <v>0</v>
      </c>
      <c r="T256" s="195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96" t="s">
        <v>215</v>
      </c>
      <c r="AT256" s="196" t="s">
        <v>136</v>
      </c>
      <c r="AU256" s="196" t="s">
        <v>85</v>
      </c>
      <c r="AY256" s="16" t="s">
        <v>133</v>
      </c>
      <c r="BE256" s="197">
        <f>IF(N256="základní",J256,0)</f>
        <v>0</v>
      </c>
      <c r="BF256" s="197">
        <f>IF(N256="snížená",J256,0)</f>
        <v>0</v>
      </c>
      <c r="BG256" s="197">
        <f>IF(N256="zákl. přenesená",J256,0)</f>
        <v>0</v>
      </c>
      <c r="BH256" s="197">
        <f>IF(N256="sníž. přenesená",J256,0)</f>
        <v>0</v>
      </c>
      <c r="BI256" s="197">
        <f>IF(N256="nulová",J256,0)</f>
        <v>0</v>
      </c>
      <c r="BJ256" s="16" t="s">
        <v>83</v>
      </c>
      <c r="BK256" s="197">
        <f>ROUND(I256*H256,2)</f>
        <v>0</v>
      </c>
      <c r="BL256" s="16" t="s">
        <v>215</v>
      </c>
      <c r="BM256" s="196" t="s">
        <v>395</v>
      </c>
    </row>
    <row r="257" spans="1:65" s="13" customFormat="1" ht="11.25">
      <c r="B257" s="198"/>
      <c r="C257" s="199"/>
      <c r="D257" s="200" t="s">
        <v>143</v>
      </c>
      <c r="E257" s="201" t="s">
        <v>1</v>
      </c>
      <c r="F257" s="202" t="s">
        <v>333</v>
      </c>
      <c r="G257" s="199"/>
      <c r="H257" s="203">
        <v>0.32</v>
      </c>
      <c r="I257" s="204"/>
      <c r="J257" s="199"/>
      <c r="K257" s="199"/>
      <c r="L257" s="205"/>
      <c r="M257" s="206"/>
      <c r="N257" s="207"/>
      <c r="O257" s="207"/>
      <c r="P257" s="207"/>
      <c r="Q257" s="207"/>
      <c r="R257" s="207"/>
      <c r="S257" s="207"/>
      <c r="T257" s="208"/>
      <c r="AT257" s="209" t="s">
        <v>143</v>
      </c>
      <c r="AU257" s="209" t="s">
        <v>85</v>
      </c>
      <c r="AV257" s="13" t="s">
        <v>85</v>
      </c>
      <c r="AW257" s="13" t="s">
        <v>31</v>
      </c>
      <c r="AX257" s="13" t="s">
        <v>75</v>
      </c>
      <c r="AY257" s="209" t="s">
        <v>133</v>
      </c>
    </row>
    <row r="258" spans="1:65" s="13" customFormat="1" ht="11.25">
      <c r="B258" s="198"/>
      <c r="C258" s="199"/>
      <c r="D258" s="200" t="s">
        <v>143</v>
      </c>
      <c r="E258" s="201" t="s">
        <v>1</v>
      </c>
      <c r="F258" s="202" t="s">
        <v>334</v>
      </c>
      <c r="G258" s="199"/>
      <c r="H258" s="203">
        <v>0.33</v>
      </c>
      <c r="I258" s="204"/>
      <c r="J258" s="199"/>
      <c r="K258" s="199"/>
      <c r="L258" s="205"/>
      <c r="M258" s="206"/>
      <c r="N258" s="207"/>
      <c r="O258" s="207"/>
      <c r="P258" s="207"/>
      <c r="Q258" s="207"/>
      <c r="R258" s="207"/>
      <c r="S258" s="207"/>
      <c r="T258" s="208"/>
      <c r="AT258" s="209" t="s">
        <v>143</v>
      </c>
      <c r="AU258" s="209" t="s">
        <v>85</v>
      </c>
      <c r="AV258" s="13" t="s">
        <v>85</v>
      </c>
      <c r="AW258" s="13" t="s">
        <v>31</v>
      </c>
      <c r="AX258" s="13" t="s">
        <v>75</v>
      </c>
      <c r="AY258" s="209" t="s">
        <v>133</v>
      </c>
    </row>
    <row r="259" spans="1:65" s="14" customFormat="1" ht="11.25">
      <c r="B259" s="210"/>
      <c r="C259" s="211"/>
      <c r="D259" s="200" t="s">
        <v>143</v>
      </c>
      <c r="E259" s="212" t="s">
        <v>1</v>
      </c>
      <c r="F259" s="213" t="s">
        <v>150</v>
      </c>
      <c r="G259" s="211"/>
      <c r="H259" s="214">
        <v>0.65</v>
      </c>
      <c r="I259" s="215"/>
      <c r="J259" s="211"/>
      <c r="K259" s="211"/>
      <c r="L259" s="216"/>
      <c r="M259" s="217"/>
      <c r="N259" s="218"/>
      <c r="O259" s="218"/>
      <c r="P259" s="218"/>
      <c r="Q259" s="218"/>
      <c r="R259" s="218"/>
      <c r="S259" s="218"/>
      <c r="T259" s="219"/>
      <c r="AT259" s="220" t="s">
        <v>143</v>
      </c>
      <c r="AU259" s="220" t="s">
        <v>85</v>
      </c>
      <c r="AV259" s="14" t="s">
        <v>141</v>
      </c>
      <c r="AW259" s="14" t="s">
        <v>31</v>
      </c>
      <c r="AX259" s="14" t="s">
        <v>83</v>
      </c>
      <c r="AY259" s="220" t="s">
        <v>133</v>
      </c>
    </row>
    <row r="260" spans="1:65" s="2" customFormat="1" ht="16.5" customHeight="1">
      <c r="A260" s="33"/>
      <c r="B260" s="34"/>
      <c r="C260" s="185" t="s">
        <v>396</v>
      </c>
      <c r="D260" s="185" t="s">
        <v>136</v>
      </c>
      <c r="E260" s="186" t="s">
        <v>397</v>
      </c>
      <c r="F260" s="187" t="s">
        <v>398</v>
      </c>
      <c r="G260" s="188" t="s">
        <v>139</v>
      </c>
      <c r="H260" s="189">
        <v>0.65</v>
      </c>
      <c r="I260" s="190"/>
      <c r="J260" s="191">
        <f>ROUND(I260*H260,2)</f>
        <v>0</v>
      </c>
      <c r="K260" s="187" t="s">
        <v>140</v>
      </c>
      <c r="L260" s="38"/>
      <c r="M260" s="192" t="s">
        <v>1</v>
      </c>
      <c r="N260" s="193" t="s">
        <v>40</v>
      </c>
      <c r="O260" s="70"/>
      <c r="P260" s="194">
        <f>O260*H260</f>
        <v>0</v>
      </c>
      <c r="Q260" s="194">
        <v>2.9999999999999997E-4</v>
      </c>
      <c r="R260" s="194">
        <f>Q260*H260</f>
        <v>1.95E-4</v>
      </c>
      <c r="S260" s="194">
        <v>0</v>
      </c>
      <c r="T260" s="195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96" t="s">
        <v>215</v>
      </c>
      <c r="AT260" s="196" t="s">
        <v>136</v>
      </c>
      <c r="AU260" s="196" t="s">
        <v>85</v>
      </c>
      <c r="AY260" s="16" t="s">
        <v>133</v>
      </c>
      <c r="BE260" s="197">
        <f>IF(N260="základní",J260,0)</f>
        <v>0</v>
      </c>
      <c r="BF260" s="197">
        <f>IF(N260="snížená",J260,0)</f>
        <v>0</v>
      </c>
      <c r="BG260" s="197">
        <f>IF(N260="zákl. přenesená",J260,0)</f>
        <v>0</v>
      </c>
      <c r="BH260" s="197">
        <f>IF(N260="sníž. přenesená",J260,0)</f>
        <v>0</v>
      </c>
      <c r="BI260" s="197">
        <f>IF(N260="nulová",J260,0)</f>
        <v>0</v>
      </c>
      <c r="BJ260" s="16" t="s">
        <v>83</v>
      </c>
      <c r="BK260" s="197">
        <f>ROUND(I260*H260,2)</f>
        <v>0</v>
      </c>
      <c r="BL260" s="16" t="s">
        <v>215</v>
      </c>
      <c r="BM260" s="196" t="s">
        <v>399</v>
      </c>
    </row>
    <row r="261" spans="1:65" s="2" customFormat="1" ht="24.2" customHeight="1">
      <c r="A261" s="33"/>
      <c r="B261" s="34"/>
      <c r="C261" s="185" t="s">
        <v>400</v>
      </c>
      <c r="D261" s="185" t="s">
        <v>136</v>
      </c>
      <c r="E261" s="186" t="s">
        <v>401</v>
      </c>
      <c r="F261" s="187" t="s">
        <v>402</v>
      </c>
      <c r="G261" s="188" t="s">
        <v>139</v>
      </c>
      <c r="H261" s="189">
        <v>0.65</v>
      </c>
      <c r="I261" s="190"/>
      <c r="J261" s="191">
        <f>ROUND(I261*H261,2)</f>
        <v>0</v>
      </c>
      <c r="K261" s="187" t="s">
        <v>140</v>
      </c>
      <c r="L261" s="38"/>
      <c r="M261" s="192" t="s">
        <v>1</v>
      </c>
      <c r="N261" s="193" t="s">
        <v>40</v>
      </c>
      <c r="O261" s="70"/>
      <c r="P261" s="194">
        <f>O261*H261</f>
        <v>0</v>
      </c>
      <c r="Q261" s="194">
        <v>7.5799999999999999E-3</v>
      </c>
      <c r="R261" s="194">
        <f>Q261*H261</f>
        <v>4.927E-3</v>
      </c>
      <c r="S261" s="194">
        <v>0</v>
      </c>
      <c r="T261" s="195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96" t="s">
        <v>215</v>
      </c>
      <c r="AT261" s="196" t="s">
        <v>136</v>
      </c>
      <c r="AU261" s="196" t="s">
        <v>85</v>
      </c>
      <c r="AY261" s="16" t="s">
        <v>133</v>
      </c>
      <c r="BE261" s="197">
        <f>IF(N261="základní",J261,0)</f>
        <v>0</v>
      </c>
      <c r="BF261" s="197">
        <f>IF(N261="snížená",J261,0)</f>
        <v>0</v>
      </c>
      <c r="BG261" s="197">
        <f>IF(N261="zákl. přenesená",J261,0)</f>
        <v>0</v>
      </c>
      <c r="BH261" s="197">
        <f>IF(N261="sníž. přenesená",J261,0)</f>
        <v>0</v>
      </c>
      <c r="BI261" s="197">
        <f>IF(N261="nulová",J261,0)</f>
        <v>0</v>
      </c>
      <c r="BJ261" s="16" t="s">
        <v>83</v>
      </c>
      <c r="BK261" s="197">
        <f>ROUND(I261*H261,2)</f>
        <v>0</v>
      </c>
      <c r="BL261" s="16" t="s">
        <v>215</v>
      </c>
      <c r="BM261" s="196" t="s">
        <v>403</v>
      </c>
    </row>
    <row r="262" spans="1:65" s="2" customFormat="1" ht="24.2" customHeight="1">
      <c r="A262" s="33"/>
      <c r="B262" s="34"/>
      <c r="C262" s="185" t="s">
        <v>404</v>
      </c>
      <c r="D262" s="185" t="s">
        <v>136</v>
      </c>
      <c r="E262" s="186" t="s">
        <v>405</v>
      </c>
      <c r="F262" s="187" t="s">
        <v>406</v>
      </c>
      <c r="G262" s="188" t="s">
        <v>229</v>
      </c>
      <c r="H262" s="189">
        <v>0.9</v>
      </c>
      <c r="I262" s="190"/>
      <c r="J262" s="191">
        <f>ROUND(I262*H262,2)</f>
        <v>0</v>
      </c>
      <c r="K262" s="187" t="s">
        <v>140</v>
      </c>
      <c r="L262" s="38"/>
      <c r="M262" s="192" t="s">
        <v>1</v>
      </c>
      <c r="N262" s="193" t="s">
        <v>40</v>
      </c>
      <c r="O262" s="70"/>
      <c r="P262" s="194">
        <f>O262*H262</f>
        <v>0</v>
      </c>
      <c r="Q262" s="194">
        <v>2.0000000000000001E-4</v>
      </c>
      <c r="R262" s="194">
        <f>Q262*H262</f>
        <v>1.8000000000000001E-4</v>
      </c>
      <c r="S262" s="194">
        <v>0</v>
      </c>
      <c r="T262" s="195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96" t="s">
        <v>215</v>
      </c>
      <c r="AT262" s="196" t="s">
        <v>136</v>
      </c>
      <c r="AU262" s="196" t="s">
        <v>85</v>
      </c>
      <c r="AY262" s="16" t="s">
        <v>133</v>
      </c>
      <c r="BE262" s="197">
        <f>IF(N262="základní",J262,0)</f>
        <v>0</v>
      </c>
      <c r="BF262" s="197">
        <f>IF(N262="snížená",J262,0)</f>
        <v>0</v>
      </c>
      <c r="BG262" s="197">
        <f>IF(N262="zákl. přenesená",J262,0)</f>
        <v>0</v>
      </c>
      <c r="BH262" s="197">
        <f>IF(N262="sníž. přenesená",J262,0)</f>
        <v>0</v>
      </c>
      <c r="BI262" s="197">
        <f>IF(N262="nulová",J262,0)</f>
        <v>0</v>
      </c>
      <c r="BJ262" s="16" t="s">
        <v>83</v>
      </c>
      <c r="BK262" s="197">
        <f>ROUND(I262*H262,2)</f>
        <v>0</v>
      </c>
      <c r="BL262" s="16" t="s">
        <v>215</v>
      </c>
      <c r="BM262" s="196" t="s">
        <v>407</v>
      </c>
    </row>
    <row r="263" spans="1:65" s="13" customFormat="1" ht="11.25">
      <c r="B263" s="198"/>
      <c r="C263" s="199"/>
      <c r="D263" s="200" t="s">
        <v>143</v>
      </c>
      <c r="E263" s="201" t="s">
        <v>1</v>
      </c>
      <c r="F263" s="202" t="s">
        <v>408</v>
      </c>
      <c r="G263" s="199"/>
      <c r="H263" s="203">
        <v>0.9</v>
      </c>
      <c r="I263" s="204"/>
      <c r="J263" s="199"/>
      <c r="K263" s="199"/>
      <c r="L263" s="205"/>
      <c r="M263" s="206"/>
      <c r="N263" s="207"/>
      <c r="O263" s="207"/>
      <c r="P263" s="207"/>
      <c r="Q263" s="207"/>
      <c r="R263" s="207"/>
      <c r="S263" s="207"/>
      <c r="T263" s="208"/>
      <c r="AT263" s="209" t="s">
        <v>143</v>
      </c>
      <c r="AU263" s="209" t="s">
        <v>85</v>
      </c>
      <c r="AV263" s="13" t="s">
        <v>85</v>
      </c>
      <c r="AW263" s="13" t="s">
        <v>31</v>
      </c>
      <c r="AX263" s="13" t="s">
        <v>83</v>
      </c>
      <c r="AY263" s="209" t="s">
        <v>133</v>
      </c>
    </row>
    <row r="264" spans="1:65" s="2" customFormat="1" ht="24.2" customHeight="1">
      <c r="A264" s="33"/>
      <c r="B264" s="34"/>
      <c r="C264" s="221" t="s">
        <v>409</v>
      </c>
      <c r="D264" s="221" t="s">
        <v>211</v>
      </c>
      <c r="E264" s="222" t="s">
        <v>410</v>
      </c>
      <c r="F264" s="223" t="s">
        <v>411</v>
      </c>
      <c r="G264" s="224" t="s">
        <v>229</v>
      </c>
      <c r="H264" s="225">
        <v>0.99</v>
      </c>
      <c r="I264" s="226"/>
      <c r="J264" s="227">
        <f>ROUND(I264*H264,2)</f>
        <v>0</v>
      </c>
      <c r="K264" s="223" t="s">
        <v>1</v>
      </c>
      <c r="L264" s="228"/>
      <c r="M264" s="229" t="s">
        <v>1</v>
      </c>
      <c r="N264" s="230" t="s">
        <v>40</v>
      </c>
      <c r="O264" s="70"/>
      <c r="P264" s="194">
        <f>O264*H264</f>
        <v>0</v>
      </c>
      <c r="Q264" s="194">
        <v>2.7E-4</v>
      </c>
      <c r="R264" s="194">
        <f>Q264*H264</f>
        <v>2.6729999999999999E-4</v>
      </c>
      <c r="S264" s="194">
        <v>0</v>
      </c>
      <c r="T264" s="195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96" t="s">
        <v>294</v>
      </c>
      <c r="AT264" s="196" t="s">
        <v>211</v>
      </c>
      <c r="AU264" s="196" t="s">
        <v>85</v>
      </c>
      <c r="AY264" s="16" t="s">
        <v>133</v>
      </c>
      <c r="BE264" s="197">
        <f>IF(N264="základní",J264,0)</f>
        <v>0</v>
      </c>
      <c r="BF264" s="197">
        <f>IF(N264="snížená",J264,0)</f>
        <v>0</v>
      </c>
      <c r="BG264" s="197">
        <f>IF(N264="zákl. přenesená",J264,0)</f>
        <v>0</v>
      </c>
      <c r="BH264" s="197">
        <f>IF(N264="sníž. přenesená",J264,0)</f>
        <v>0</v>
      </c>
      <c r="BI264" s="197">
        <f>IF(N264="nulová",J264,0)</f>
        <v>0</v>
      </c>
      <c r="BJ264" s="16" t="s">
        <v>83</v>
      </c>
      <c r="BK264" s="197">
        <f>ROUND(I264*H264,2)</f>
        <v>0</v>
      </c>
      <c r="BL264" s="16" t="s">
        <v>215</v>
      </c>
      <c r="BM264" s="196" t="s">
        <v>412</v>
      </c>
    </row>
    <row r="265" spans="1:65" s="13" customFormat="1" ht="11.25">
      <c r="B265" s="198"/>
      <c r="C265" s="199"/>
      <c r="D265" s="200" t="s">
        <v>143</v>
      </c>
      <c r="E265" s="199"/>
      <c r="F265" s="202" t="s">
        <v>413</v>
      </c>
      <c r="G265" s="199"/>
      <c r="H265" s="203">
        <v>0.99</v>
      </c>
      <c r="I265" s="204"/>
      <c r="J265" s="199"/>
      <c r="K265" s="199"/>
      <c r="L265" s="205"/>
      <c r="M265" s="206"/>
      <c r="N265" s="207"/>
      <c r="O265" s="207"/>
      <c r="P265" s="207"/>
      <c r="Q265" s="207"/>
      <c r="R265" s="207"/>
      <c r="S265" s="207"/>
      <c r="T265" s="208"/>
      <c r="AT265" s="209" t="s">
        <v>143</v>
      </c>
      <c r="AU265" s="209" t="s">
        <v>85</v>
      </c>
      <c r="AV265" s="13" t="s">
        <v>85</v>
      </c>
      <c r="AW265" s="13" t="s">
        <v>4</v>
      </c>
      <c r="AX265" s="13" t="s">
        <v>83</v>
      </c>
      <c r="AY265" s="209" t="s">
        <v>133</v>
      </c>
    </row>
    <row r="266" spans="1:65" s="2" customFormat="1" ht="24.2" customHeight="1">
      <c r="A266" s="33"/>
      <c r="B266" s="34"/>
      <c r="C266" s="185" t="s">
        <v>414</v>
      </c>
      <c r="D266" s="185" t="s">
        <v>136</v>
      </c>
      <c r="E266" s="186" t="s">
        <v>415</v>
      </c>
      <c r="F266" s="187" t="s">
        <v>416</v>
      </c>
      <c r="G266" s="188" t="s">
        <v>229</v>
      </c>
      <c r="H266" s="189">
        <v>0.6</v>
      </c>
      <c r="I266" s="190"/>
      <c r="J266" s="191">
        <f>ROUND(I266*H266,2)</f>
        <v>0</v>
      </c>
      <c r="K266" s="187" t="s">
        <v>140</v>
      </c>
      <c r="L266" s="38"/>
      <c r="M266" s="192" t="s">
        <v>1</v>
      </c>
      <c r="N266" s="193" t="s">
        <v>40</v>
      </c>
      <c r="O266" s="70"/>
      <c r="P266" s="194">
        <f>O266*H266</f>
        <v>0</v>
      </c>
      <c r="Q266" s="194">
        <v>0</v>
      </c>
      <c r="R266" s="194">
        <f>Q266*H266</f>
        <v>0</v>
      </c>
      <c r="S266" s="194">
        <v>1.174E-2</v>
      </c>
      <c r="T266" s="195">
        <f>S266*H266</f>
        <v>7.0439999999999999E-3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96" t="s">
        <v>215</v>
      </c>
      <c r="AT266" s="196" t="s">
        <v>136</v>
      </c>
      <c r="AU266" s="196" t="s">
        <v>85</v>
      </c>
      <c r="AY266" s="16" t="s">
        <v>133</v>
      </c>
      <c r="BE266" s="197">
        <f>IF(N266="základní",J266,0)</f>
        <v>0</v>
      </c>
      <c r="BF266" s="197">
        <f>IF(N266="snížená",J266,0)</f>
        <v>0</v>
      </c>
      <c r="BG266" s="197">
        <f>IF(N266="zákl. přenesená",J266,0)</f>
        <v>0</v>
      </c>
      <c r="BH266" s="197">
        <f>IF(N266="sníž. přenesená",J266,0)</f>
        <v>0</v>
      </c>
      <c r="BI266" s="197">
        <f>IF(N266="nulová",J266,0)</f>
        <v>0</v>
      </c>
      <c r="BJ266" s="16" t="s">
        <v>83</v>
      </c>
      <c r="BK266" s="197">
        <f>ROUND(I266*H266,2)</f>
        <v>0</v>
      </c>
      <c r="BL266" s="16" t="s">
        <v>215</v>
      </c>
      <c r="BM266" s="196" t="s">
        <v>417</v>
      </c>
    </row>
    <row r="267" spans="1:65" s="13" customFormat="1" ht="11.25">
      <c r="B267" s="198"/>
      <c r="C267" s="199"/>
      <c r="D267" s="200" t="s">
        <v>143</v>
      </c>
      <c r="E267" s="201" t="s">
        <v>1</v>
      </c>
      <c r="F267" s="202" t="s">
        <v>418</v>
      </c>
      <c r="G267" s="199"/>
      <c r="H267" s="203">
        <v>0.6</v>
      </c>
      <c r="I267" s="204"/>
      <c r="J267" s="199"/>
      <c r="K267" s="199"/>
      <c r="L267" s="205"/>
      <c r="M267" s="206"/>
      <c r="N267" s="207"/>
      <c r="O267" s="207"/>
      <c r="P267" s="207"/>
      <c r="Q267" s="207"/>
      <c r="R267" s="207"/>
      <c r="S267" s="207"/>
      <c r="T267" s="208"/>
      <c r="AT267" s="209" t="s">
        <v>143</v>
      </c>
      <c r="AU267" s="209" t="s">
        <v>85</v>
      </c>
      <c r="AV267" s="13" t="s">
        <v>85</v>
      </c>
      <c r="AW267" s="13" t="s">
        <v>31</v>
      </c>
      <c r="AX267" s="13" t="s">
        <v>83</v>
      </c>
      <c r="AY267" s="209" t="s">
        <v>133</v>
      </c>
    </row>
    <row r="268" spans="1:65" s="2" customFormat="1" ht="33" customHeight="1">
      <c r="A268" s="33"/>
      <c r="B268" s="34"/>
      <c r="C268" s="185" t="s">
        <v>419</v>
      </c>
      <c r="D268" s="185" t="s">
        <v>136</v>
      </c>
      <c r="E268" s="186" t="s">
        <v>420</v>
      </c>
      <c r="F268" s="187" t="s">
        <v>421</v>
      </c>
      <c r="G268" s="188" t="s">
        <v>229</v>
      </c>
      <c r="H268" s="189">
        <v>6.9</v>
      </c>
      <c r="I268" s="190"/>
      <c r="J268" s="191">
        <f>ROUND(I268*H268,2)</f>
        <v>0</v>
      </c>
      <c r="K268" s="187" t="s">
        <v>140</v>
      </c>
      <c r="L268" s="38"/>
      <c r="M268" s="192" t="s">
        <v>1</v>
      </c>
      <c r="N268" s="193" t="s">
        <v>40</v>
      </c>
      <c r="O268" s="70"/>
      <c r="P268" s="194">
        <f>O268*H268</f>
        <v>0</v>
      </c>
      <c r="Q268" s="194">
        <v>5.8E-4</v>
      </c>
      <c r="R268" s="194">
        <f>Q268*H268</f>
        <v>4.0020000000000003E-3</v>
      </c>
      <c r="S268" s="194">
        <v>0</v>
      </c>
      <c r="T268" s="195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96" t="s">
        <v>215</v>
      </c>
      <c r="AT268" s="196" t="s">
        <v>136</v>
      </c>
      <c r="AU268" s="196" t="s">
        <v>85</v>
      </c>
      <c r="AY268" s="16" t="s">
        <v>133</v>
      </c>
      <c r="BE268" s="197">
        <f>IF(N268="základní",J268,0)</f>
        <v>0</v>
      </c>
      <c r="BF268" s="197">
        <f>IF(N268="snížená",J268,0)</f>
        <v>0</v>
      </c>
      <c r="BG268" s="197">
        <f>IF(N268="zákl. přenesená",J268,0)</f>
        <v>0</v>
      </c>
      <c r="BH268" s="197">
        <f>IF(N268="sníž. přenesená",J268,0)</f>
        <v>0</v>
      </c>
      <c r="BI268" s="197">
        <f>IF(N268="nulová",J268,0)</f>
        <v>0</v>
      </c>
      <c r="BJ268" s="16" t="s">
        <v>83</v>
      </c>
      <c r="BK268" s="197">
        <f>ROUND(I268*H268,2)</f>
        <v>0</v>
      </c>
      <c r="BL268" s="16" t="s">
        <v>215</v>
      </c>
      <c r="BM268" s="196" t="s">
        <v>422</v>
      </c>
    </row>
    <row r="269" spans="1:65" s="13" customFormat="1" ht="11.25">
      <c r="B269" s="198"/>
      <c r="C269" s="199"/>
      <c r="D269" s="200" t="s">
        <v>143</v>
      </c>
      <c r="E269" s="201" t="s">
        <v>1</v>
      </c>
      <c r="F269" s="202" t="s">
        <v>423</v>
      </c>
      <c r="G269" s="199"/>
      <c r="H269" s="203">
        <v>3.4</v>
      </c>
      <c r="I269" s="204"/>
      <c r="J269" s="199"/>
      <c r="K269" s="199"/>
      <c r="L269" s="205"/>
      <c r="M269" s="206"/>
      <c r="N269" s="207"/>
      <c r="O269" s="207"/>
      <c r="P269" s="207"/>
      <c r="Q269" s="207"/>
      <c r="R269" s="207"/>
      <c r="S269" s="207"/>
      <c r="T269" s="208"/>
      <c r="AT269" s="209" t="s">
        <v>143</v>
      </c>
      <c r="AU269" s="209" t="s">
        <v>85</v>
      </c>
      <c r="AV269" s="13" t="s">
        <v>85</v>
      </c>
      <c r="AW269" s="13" t="s">
        <v>31</v>
      </c>
      <c r="AX269" s="13" t="s">
        <v>75</v>
      </c>
      <c r="AY269" s="209" t="s">
        <v>133</v>
      </c>
    </row>
    <row r="270" spans="1:65" s="13" customFormat="1" ht="11.25">
      <c r="B270" s="198"/>
      <c r="C270" s="199"/>
      <c r="D270" s="200" t="s">
        <v>143</v>
      </c>
      <c r="E270" s="201" t="s">
        <v>1</v>
      </c>
      <c r="F270" s="202" t="s">
        <v>424</v>
      </c>
      <c r="G270" s="199"/>
      <c r="H270" s="203">
        <v>3.5</v>
      </c>
      <c r="I270" s="204"/>
      <c r="J270" s="199"/>
      <c r="K270" s="199"/>
      <c r="L270" s="205"/>
      <c r="M270" s="206"/>
      <c r="N270" s="207"/>
      <c r="O270" s="207"/>
      <c r="P270" s="207"/>
      <c r="Q270" s="207"/>
      <c r="R270" s="207"/>
      <c r="S270" s="207"/>
      <c r="T270" s="208"/>
      <c r="AT270" s="209" t="s">
        <v>143</v>
      </c>
      <c r="AU270" s="209" t="s">
        <v>85</v>
      </c>
      <c r="AV270" s="13" t="s">
        <v>85</v>
      </c>
      <c r="AW270" s="13" t="s">
        <v>31</v>
      </c>
      <c r="AX270" s="13" t="s">
        <v>75</v>
      </c>
      <c r="AY270" s="209" t="s">
        <v>133</v>
      </c>
    </row>
    <row r="271" spans="1:65" s="14" customFormat="1" ht="11.25">
      <c r="B271" s="210"/>
      <c r="C271" s="211"/>
      <c r="D271" s="200" t="s">
        <v>143</v>
      </c>
      <c r="E271" s="212" t="s">
        <v>1</v>
      </c>
      <c r="F271" s="213" t="s">
        <v>150</v>
      </c>
      <c r="G271" s="211"/>
      <c r="H271" s="214">
        <v>6.9</v>
      </c>
      <c r="I271" s="215"/>
      <c r="J271" s="211"/>
      <c r="K271" s="211"/>
      <c r="L271" s="216"/>
      <c r="M271" s="217"/>
      <c r="N271" s="218"/>
      <c r="O271" s="218"/>
      <c r="P271" s="218"/>
      <c r="Q271" s="218"/>
      <c r="R271" s="218"/>
      <c r="S271" s="218"/>
      <c r="T271" s="219"/>
      <c r="AT271" s="220" t="s">
        <v>143</v>
      </c>
      <c r="AU271" s="220" t="s">
        <v>85</v>
      </c>
      <c r="AV271" s="14" t="s">
        <v>141</v>
      </c>
      <c r="AW271" s="14" t="s">
        <v>31</v>
      </c>
      <c r="AX271" s="14" t="s">
        <v>83</v>
      </c>
      <c r="AY271" s="220" t="s">
        <v>133</v>
      </c>
    </row>
    <row r="272" spans="1:65" s="2" customFormat="1" ht="24.2" customHeight="1">
      <c r="A272" s="33"/>
      <c r="B272" s="34"/>
      <c r="C272" s="221" t="s">
        <v>425</v>
      </c>
      <c r="D272" s="221" t="s">
        <v>211</v>
      </c>
      <c r="E272" s="222" t="s">
        <v>426</v>
      </c>
      <c r="F272" s="223" t="s">
        <v>427</v>
      </c>
      <c r="G272" s="224" t="s">
        <v>229</v>
      </c>
      <c r="H272" s="225">
        <v>7.59</v>
      </c>
      <c r="I272" s="226"/>
      <c r="J272" s="227">
        <f>ROUND(I272*H272,2)</f>
        <v>0</v>
      </c>
      <c r="K272" s="223" t="s">
        <v>1</v>
      </c>
      <c r="L272" s="228"/>
      <c r="M272" s="229" t="s">
        <v>1</v>
      </c>
      <c r="N272" s="230" t="s">
        <v>40</v>
      </c>
      <c r="O272" s="70"/>
      <c r="P272" s="194">
        <f>O272*H272</f>
        <v>0</v>
      </c>
      <c r="Q272" s="194">
        <v>2.64E-3</v>
      </c>
      <c r="R272" s="194">
        <f>Q272*H272</f>
        <v>2.0037599999999999E-2</v>
      </c>
      <c r="S272" s="194">
        <v>0</v>
      </c>
      <c r="T272" s="195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96" t="s">
        <v>294</v>
      </c>
      <c r="AT272" s="196" t="s">
        <v>211</v>
      </c>
      <c r="AU272" s="196" t="s">
        <v>85</v>
      </c>
      <c r="AY272" s="16" t="s">
        <v>133</v>
      </c>
      <c r="BE272" s="197">
        <f>IF(N272="základní",J272,0)</f>
        <v>0</v>
      </c>
      <c r="BF272" s="197">
        <f>IF(N272="snížená",J272,0)</f>
        <v>0</v>
      </c>
      <c r="BG272" s="197">
        <f>IF(N272="zákl. přenesená",J272,0)</f>
        <v>0</v>
      </c>
      <c r="BH272" s="197">
        <f>IF(N272="sníž. přenesená",J272,0)</f>
        <v>0</v>
      </c>
      <c r="BI272" s="197">
        <f>IF(N272="nulová",J272,0)</f>
        <v>0</v>
      </c>
      <c r="BJ272" s="16" t="s">
        <v>83</v>
      </c>
      <c r="BK272" s="197">
        <f>ROUND(I272*H272,2)</f>
        <v>0</v>
      </c>
      <c r="BL272" s="16" t="s">
        <v>215</v>
      </c>
      <c r="BM272" s="196" t="s">
        <v>428</v>
      </c>
    </row>
    <row r="273" spans="1:65" s="13" customFormat="1" ht="11.25">
      <c r="B273" s="198"/>
      <c r="C273" s="199"/>
      <c r="D273" s="200" t="s">
        <v>143</v>
      </c>
      <c r="E273" s="199"/>
      <c r="F273" s="202" t="s">
        <v>429</v>
      </c>
      <c r="G273" s="199"/>
      <c r="H273" s="203">
        <v>7.59</v>
      </c>
      <c r="I273" s="204"/>
      <c r="J273" s="199"/>
      <c r="K273" s="199"/>
      <c r="L273" s="205"/>
      <c r="M273" s="206"/>
      <c r="N273" s="207"/>
      <c r="O273" s="207"/>
      <c r="P273" s="207"/>
      <c r="Q273" s="207"/>
      <c r="R273" s="207"/>
      <c r="S273" s="207"/>
      <c r="T273" s="208"/>
      <c r="AT273" s="209" t="s">
        <v>143</v>
      </c>
      <c r="AU273" s="209" t="s">
        <v>85</v>
      </c>
      <c r="AV273" s="13" t="s">
        <v>85</v>
      </c>
      <c r="AW273" s="13" t="s">
        <v>4</v>
      </c>
      <c r="AX273" s="13" t="s">
        <v>83</v>
      </c>
      <c r="AY273" s="209" t="s">
        <v>133</v>
      </c>
    </row>
    <row r="274" spans="1:65" s="2" customFormat="1" ht="24.2" customHeight="1">
      <c r="A274" s="33"/>
      <c r="B274" s="34"/>
      <c r="C274" s="185" t="s">
        <v>430</v>
      </c>
      <c r="D274" s="185" t="s">
        <v>136</v>
      </c>
      <c r="E274" s="186" t="s">
        <v>431</v>
      </c>
      <c r="F274" s="187" t="s">
        <v>432</v>
      </c>
      <c r="G274" s="188" t="s">
        <v>139</v>
      </c>
      <c r="H274" s="189">
        <v>0.99</v>
      </c>
      <c r="I274" s="190"/>
      <c r="J274" s="191">
        <f>ROUND(I274*H274,2)</f>
        <v>0</v>
      </c>
      <c r="K274" s="187" t="s">
        <v>140</v>
      </c>
      <c r="L274" s="38"/>
      <c r="M274" s="192" t="s">
        <v>1</v>
      </c>
      <c r="N274" s="193" t="s">
        <v>40</v>
      </c>
      <c r="O274" s="70"/>
      <c r="P274" s="194">
        <f>O274*H274</f>
        <v>0</v>
      </c>
      <c r="Q274" s="194">
        <v>0</v>
      </c>
      <c r="R274" s="194">
        <f>Q274*H274</f>
        <v>0</v>
      </c>
      <c r="S274" s="194">
        <v>8.3169999999999994E-2</v>
      </c>
      <c r="T274" s="195">
        <f>S274*H274</f>
        <v>8.2338299999999989E-2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96" t="s">
        <v>215</v>
      </c>
      <c r="AT274" s="196" t="s">
        <v>136</v>
      </c>
      <c r="AU274" s="196" t="s">
        <v>85</v>
      </c>
      <c r="AY274" s="16" t="s">
        <v>133</v>
      </c>
      <c r="BE274" s="197">
        <f>IF(N274="základní",J274,0)</f>
        <v>0</v>
      </c>
      <c r="BF274" s="197">
        <f>IF(N274="snížená",J274,0)</f>
        <v>0</v>
      </c>
      <c r="BG274" s="197">
        <f>IF(N274="zákl. přenesená",J274,0)</f>
        <v>0</v>
      </c>
      <c r="BH274" s="197">
        <f>IF(N274="sníž. přenesená",J274,0)</f>
        <v>0</v>
      </c>
      <c r="BI274" s="197">
        <f>IF(N274="nulová",J274,0)</f>
        <v>0</v>
      </c>
      <c r="BJ274" s="16" t="s">
        <v>83</v>
      </c>
      <c r="BK274" s="197">
        <f>ROUND(I274*H274,2)</f>
        <v>0</v>
      </c>
      <c r="BL274" s="16" t="s">
        <v>215</v>
      </c>
      <c r="BM274" s="196" t="s">
        <v>433</v>
      </c>
    </row>
    <row r="275" spans="1:65" s="13" customFormat="1" ht="11.25">
      <c r="B275" s="198"/>
      <c r="C275" s="199"/>
      <c r="D275" s="200" t="s">
        <v>143</v>
      </c>
      <c r="E275" s="201" t="s">
        <v>1</v>
      </c>
      <c r="F275" s="202" t="s">
        <v>434</v>
      </c>
      <c r="G275" s="199"/>
      <c r="H275" s="203">
        <v>0.99</v>
      </c>
      <c r="I275" s="204"/>
      <c r="J275" s="199"/>
      <c r="K275" s="199"/>
      <c r="L275" s="205"/>
      <c r="M275" s="206"/>
      <c r="N275" s="207"/>
      <c r="O275" s="207"/>
      <c r="P275" s="207"/>
      <c r="Q275" s="207"/>
      <c r="R275" s="207"/>
      <c r="S275" s="207"/>
      <c r="T275" s="208"/>
      <c r="AT275" s="209" t="s">
        <v>143</v>
      </c>
      <c r="AU275" s="209" t="s">
        <v>85</v>
      </c>
      <c r="AV275" s="13" t="s">
        <v>85</v>
      </c>
      <c r="AW275" s="13" t="s">
        <v>31</v>
      </c>
      <c r="AX275" s="13" t="s">
        <v>83</v>
      </c>
      <c r="AY275" s="209" t="s">
        <v>133</v>
      </c>
    </row>
    <row r="276" spans="1:65" s="2" customFormat="1" ht="33" customHeight="1">
      <c r="A276" s="33"/>
      <c r="B276" s="34"/>
      <c r="C276" s="185" t="s">
        <v>435</v>
      </c>
      <c r="D276" s="185" t="s">
        <v>136</v>
      </c>
      <c r="E276" s="186" t="s">
        <v>436</v>
      </c>
      <c r="F276" s="187" t="s">
        <v>437</v>
      </c>
      <c r="G276" s="188" t="s">
        <v>139</v>
      </c>
      <c r="H276" s="189">
        <v>0.65</v>
      </c>
      <c r="I276" s="190"/>
      <c r="J276" s="191">
        <f>ROUND(I276*H276,2)</f>
        <v>0</v>
      </c>
      <c r="K276" s="187" t="s">
        <v>140</v>
      </c>
      <c r="L276" s="38"/>
      <c r="M276" s="192" t="s">
        <v>1</v>
      </c>
      <c r="N276" s="193" t="s">
        <v>40</v>
      </c>
      <c r="O276" s="70"/>
      <c r="P276" s="194">
        <f>O276*H276</f>
        <v>0</v>
      </c>
      <c r="Q276" s="194">
        <v>6.0000000000000001E-3</v>
      </c>
      <c r="R276" s="194">
        <f>Q276*H276</f>
        <v>3.9000000000000003E-3</v>
      </c>
      <c r="S276" s="194">
        <v>0</v>
      </c>
      <c r="T276" s="195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96" t="s">
        <v>215</v>
      </c>
      <c r="AT276" s="196" t="s">
        <v>136</v>
      </c>
      <c r="AU276" s="196" t="s">
        <v>85</v>
      </c>
      <c r="AY276" s="16" t="s">
        <v>133</v>
      </c>
      <c r="BE276" s="197">
        <f>IF(N276="základní",J276,0)</f>
        <v>0</v>
      </c>
      <c r="BF276" s="197">
        <f>IF(N276="snížená",J276,0)</f>
        <v>0</v>
      </c>
      <c r="BG276" s="197">
        <f>IF(N276="zákl. přenesená",J276,0)</f>
        <v>0</v>
      </c>
      <c r="BH276" s="197">
        <f>IF(N276="sníž. přenesená",J276,0)</f>
        <v>0</v>
      </c>
      <c r="BI276" s="197">
        <f>IF(N276="nulová",J276,0)</f>
        <v>0</v>
      </c>
      <c r="BJ276" s="16" t="s">
        <v>83</v>
      </c>
      <c r="BK276" s="197">
        <f>ROUND(I276*H276,2)</f>
        <v>0</v>
      </c>
      <c r="BL276" s="16" t="s">
        <v>215</v>
      </c>
      <c r="BM276" s="196" t="s">
        <v>438</v>
      </c>
    </row>
    <row r="277" spans="1:65" s="13" customFormat="1" ht="11.25">
      <c r="B277" s="198"/>
      <c r="C277" s="199"/>
      <c r="D277" s="200" t="s">
        <v>143</v>
      </c>
      <c r="E277" s="201" t="s">
        <v>1</v>
      </c>
      <c r="F277" s="202" t="s">
        <v>333</v>
      </c>
      <c r="G277" s="199"/>
      <c r="H277" s="203">
        <v>0.32</v>
      </c>
      <c r="I277" s="204"/>
      <c r="J277" s="199"/>
      <c r="K277" s="199"/>
      <c r="L277" s="205"/>
      <c r="M277" s="206"/>
      <c r="N277" s="207"/>
      <c r="O277" s="207"/>
      <c r="P277" s="207"/>
      <c r="Q277" s="207"/>
      <c r="R277" s="207"/>
      <c r="S277" s="207"/>
      <c r="T277" s="208"/>
      <c r="AT277" s="209" t="s">
        <v>143</v>
      </c>
      <c r="AU277" s="209" t="s">
        <v>85</v>
      </c>
      <c r="AV277" s="13" t="s">
        <v>85</v>
      </c>
      <c r="AW277" s="13" t="s">
        <v>31</v>
      </c>
      <c r="AX277" s="13" t="s">
        <v>75</v>
      </c>
      <c r="AY277" s="209" t="s">
        <v>133</v>
      </c>
    </row>
    <row r="278" spans="1:65" s="13" customFormat="1" ht="11.25">
      <c r="B278" s="198"/>
      <c r="C278" s="199"/>
      <c r="D278" s="200" t="s">
        <v>143</v>
      </c>
      <c r="E278" s="201" t="s">
        <v>1</v>
      </c>
      <c r="F278" s="202" t="s">
        <v>334</v>
      </c>
      <c r="G278" s="199"/>
      <c r="H278" s="203">
        <v>0.33</v>
      </c>
      <c r="I278" s="204"/>
      <c r="J278" s="199"/>
      <c r="K278" s="199"/>
      <c r="L278" s="205"/>
      <c r="M278" s="206"/>
      <c r="N278" s="207"/>
      <c r="O278" s="207"/>
      <c r="P278" s="207"/>
      <c r="Q278" s="207"/>
      <c r="R278" s="207"/>
      <c r="S278" s="207"/>
      <c r="T278" s="208"/>
      <c r="AT278" s="209" t="s">
        <v>143</v>
      </c>
      <c r="AU278" s="209" t="s">
        <v>85</v>
      </c>
      <c r="AV278" s="13" t="s">
        <v>85</v>
      </c>
      <c r="AW278" s="13" t="s">
        <v>31</v>
      </c>
      <c r="AX278" s="13" t="s">
        <v>75</v>
      </c>
      <c r="AY278" s="209" t="s">
        <v>133</v>
      </c>
    </row>
    <row r="279" spans="1:65" s="14" customFormat="1" ht="11.25">
      <c r="B279" s="210"/>
      <c r="C279" s="211"/>
      <c r="D279" s="200" t="s">
        <v>143</v>
      </c>
      <c r="E279" s="212" t="s">
        <v>1</v>
      </c>
      <c r="F279" s="213" t="s">
        <v>150</v>
      </c>
      <c r="G279" s="211"/>
      <c r="H279" s="214">
        <v>0.65</v>
      </c>
      <c r="I279" s="215"/>
      <c r="J279" s="211"/>
      <c r="K279" s="211"/>
      <c r="L279" s="216"/>
      <c r="M279" s="217"/>
      <c r="N279" s="218"/>
      <c r="O279" s="218"/>
      <c r="P279" s="218"/>
      <c r="Q279" s="218"/>
      <c r="R279" s="218"/>
      <c r="S279" s="218"/>
      <c r="T279" s="219"/>
      <c r="AT279" s="220" t="s">
        <v>143</v>
      </c>
      <c r="AU279" s="220" t="s">
        <v>85</v>
      </c>
      <c r="AV279" s="14" t="s">
        <v>141</v>
      </c>
      <c r="AW279" s="14" t="s">
        <v>31</v>
      </c>
      <c r="AX279" s="14" t="s">
        <v>83</v>
      </c>
      <c r="AY279" s="220" t="s">
        <v>133</v>
      </c>
    </row>
    <row r="280" spans="1:65" s="2" customFormat="1" ht="24.2" customHeight="1">
      <c r="A280" s="33"/>
      <c r="B280" s="34"/>
      <c r="C280" s="221" t="s">
        <v>439</v>
      </c>
      <c r="D280" s="221" t="s">
        <v>211</v>
      </c>
      <c r="E280" s="222" t="s">
        <v>440</v>
      </c>
      <c r="F280" s="223" t="s">
        <v>441</v>
      </c>
      <c r="G280" s="224" t="s">
        <v>139</v>
      </c>
      <c r="H280" s="225">
        <v>0.748</v>
      </c>
      <c r="I280" s="226"/>
      <c r="J280" s="227">
        <f>ROUND(I280*H280,2)</f>
        <v>0</v>
      </c>
      <c r="K280" s="223" t="s">
        <v>1</v>
      </c>
      <c r="L280" s="228"/>
      <c r="M280" s="229" t="s">
        <v>1</v>
      </c>
      <c r="N280" s="230" t="s">
        <v>40</v>
      </c>
      <c r="O280" s="70"/>
      <c r="P280" s="194">
        <f>O280*H280</f>
        <v>0</v>
      </c>
      <c r="Q280" s="194">
        <v>2.1999999999999999E-2</v>
      </c>
      <c r="R280" s="194">
        <f>Q280*H280</f>
        <v>1.6455999999999998E-2</v>
      </c>
      <c r="S280" s="194">
        <v>0</v>
      </c>
      <c r="T280" s="195">
        <f>S280*H280</f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96" t="s">
        <v>294</v>
      </c>
      <c r="AT280" s="196" t="s">
        <v>211</v>
      </c>
      <c r="AU280" s="196" t="s">
        <v>85</v>
      </c>
      <c r="AY280" s="16" t="s">
        <v>133</v>
      </c>
      <c r="BE280" s="197">
        <f>IF(N280="základní",J280,0)</f>
        <v>0</v>
      </c>
      <c r="BF280" s="197">
        <f>IF(N280="snížená",J280,0)</f>
        <v>0</v>
      </c>
      <c r="BG280" s="197">
        <f>IF(N280="zákl. přenesená",J280,0)</f>
        <v>0</v>
      </c>
      <c r="BH280" s="197">
        <f>IF(N280="sníž. přenesená",J280,0)</f>
        <v>0</v>
      </c>
      <c r="BI280" s="197">
        <f>IF(N280="nulová",J280,0)</f>
        <v>0</v>
      </c>
      <c r="BJ280" s="16" t="s">
        <v>83</v>
      </c>
      <c r="BK280" s="197">
        <f>ROUND(I280*H280,2)</f>
        <v>0</v>
      </c>
      <c r="BL280" s="16" t="s">
        <v>215</v>
      </c>
      <c r="BM280" s="196" t="s">
        <v>442</v>
      </c>
    </row>
    <row r="281" spans="1:65" s="13" customFormat="1" ht="11.25">
      <c r="B281" s="198"/>
      <c r="C281" s="199"/>
      <c r="D281" s="200" t="s">
        <v>143</v>
      </c>
      <c r="E281" s="199"/>
      <c r="F281" s="202" t="s">
        <v>443</v>
      </c>
      <c r="G281" s="199"/>
      <c r="H281" s="203">
        <v>0.748</v>
      </c>
      <c r="I281" s="204"/>
      <c r="J281" s="199"/>
      <c r="K281" s="199"/>
      <c r="L281" s="205"/>
      <c r="M281" s="206"/>
      <c r="N281" s="207"/>
      <c r="O281" s="207"/>
      <c r="P281" s="207"/>
      <c r="Q281" s="207"/>
      <c r="R281" s="207"/>
      <c r="S281" s="207"/>
      <c r="T281" s="208"/>
      <c r="AT281" s="209" t="s">
        <v>143</v>
      </c>
      <c r="AU281" s="209" t="s">
        <v>85</v>
      </c>
      <c r="AV281" s="13" t="s">
        <v>85</v>
      </c>
      <c r="AW281" s="13" t="s">
        <v>4</v>
      </c>
      <c r="AX281" s="13" t="s">
        <v>83</v>
      </c>
      <c r="AY281" s="209" t="s">
        <v>133</v>
      </c>
    </row>
    <row r="282" spans="1:65" s="2" customFormat="1" ht="33" customHeight="1">
      <c r="A282" s="33"/>
      <c r="B282" s="34"/>
      <c r="C282" s="185" t="s">
        <v>444</v>
      </c>
      <c r="D282" s="185" t="s">
        <v>136</v>
      </c>
      <c r="E282" s="186" t="s">
        <v>445</v>
      </c>
      <c r="F282" s="187" t="s">
        <v>446</v>
      </c>
      <c r="G282" s="188" t="s">
        <v>139</v>
      </c>
      <c r="H282" s="189">
        <v>0.65</v>
      </c>
      <c r="I282" s="190"/>
      <c r="J282" s="191">
        <f>ROUND(I282*H282,2)</f>
        <v>0</v>
      </c>
      <c r="K282" s="187" t="s">
        <v>140</v>
      </c>
      <c r="L282" s="38"/>
      <c r="M282" s="192" t="s">
        <v>1</v>
      </c>
      <c r="N282" s="193" t="s">
        <v>40</v>
      </c>
      <c r="O282" s="70"/>
      <c r="P282" s="194">
        <f>O282*H282</f>
        <v>0</v>
      </c>
      <c r="Q282" s="194">
        <v>0</v>
      </c>
      <c r="R282" s="194">
        <f>Q282*H282</f>
        <v>0</v>
      </c>
      <c r="S282" s="194">
        <v>0</v>
      </c>
      <c r="T282" s="195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96" t="s">
        <v>215</v>
      </c>
      <c r="AT282" s="196" t="s">
        <v>136</v>
      </c>
      <c r="AU282" s="196" t="s">
        <v>85</v>
      </c>
      <c r="AY282" s="16" t="s">
        <v>133</v>
      </c>
      <c r="BE282" s="197">
        <f>IF(N282="základní",J282,0)</f>
        <v>0</v>
      </c>
      <c r="BF282" s="197">
        <f>IF(N282="snížená",J282,0)</f>
        <v>0</v>
      </c>
      <c r="BG282" s="197">
        <f>IF(N282="zákl. přenesená",J282,0)</f>
        <v>0</v>
      </c>
      <c r="BH282" s="197">
        <f>IF(N282="sníž. přenesená",J282,0)</f>
        <v>0</v>
      </c>
      <c r="BI282" s="197">
        <f>IF(N282="nulová",J282,0)</f>
        <v>0</v>
      </c>
      <c r="BJ282" s="16" t="s">
        <v>83</v>
      </c>
      <c r="BK282" s="197">
        <f>ROUND(I282*H282,2)</f>
        <v>0</v>
      </c>
      <c r="BL282" s="16" t="s">
        <v>215</v>
      </c>
      <c r="BM282" s="196" t="s">
        <v>447</v>
      </c>
    </row>
    <row r="283" spans="1:65" s="2" customFormat="1" ht="16.5" customHeight="1">
      <c r="A283" s="33"/>
      <c r="B283" s="34"/>
      <c r="C283" s="185" t="s">
        <v>448</v>
      </c>
      <c r="D283" s="185" t="s">
        <v>136</v>
      </c>
      <c r="E283" s="186" t="s">
        <v>449</v>
      </c>
      <c r="F283" s="187" t="s">
        <v>450</v>
      </c>
      <c r="G283" s="188" t="s">
        <v>229</v>
      </c>
      <c r="H283" s="189">
        <v>6.9</v>
      </c>
      <c r="I283" s="190"/>
      <c r="J283" s="191">
        <f>ROUND(I283*H283,2)</f>
        <v>0</v>
      </c>
      <c r="K283" s="187" t="s">
        <v>140</v>
      </c>
      <c r="L283" s="38"/>
      <c r="M283" s="192" t="s">
        <v>1</v>
      </c>
      <c r="N283" s="193" t="s">
        <v>40</v>
      </c>
      <c r="O283" s="70"/>
      <c r="P283" s="194">
        <f>O283*H283</f>
        <v>0</v>
      </c>
      <c r="Q283" s="194">
        <v>1.2E-4</v>
      </c>
      <c r="R283" s="194">
        <f>Q283*H283</f>
        <v>8.2800000000000007E-4</v>
      </c>
      <c r="S283" s="194">
        <v>0</v>
      </c>
      <c r="T283" s="195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96" t="s">
        <v>215</v>
      </c>
      <c r="AT283" s="196" t="s">
        <v>136</v>
      </c>
      <c r="AU283" s="196" t="s">
        <v>85</v>
      </c>
      <c r="AY283" s="16" t="s">
        <v>133</v>
      </c>
      <c r="BE283" s="197">
        <f>IF(N283="základní",J283,0)</f>
        <v>0</v>
      </c>
      <c r="BF283" s="197">
        <f>IF(N283="snížená",J283,0)</f>
        <v>0</v>
      </c>
      <c r="BG283" s="197">
        <f>IF(N283="zákl. přenesená",J283,0)</f>
        <v>0</v>
      </c>
      <c r="BH283" s="197">
        <f>IF(N283="sníž. přenesená",J283,0)</f>
        <v>0</v>
      </c>
      <c r="BI283" s="197">
        <f>IF(N283="nulová",J283,0)</f>
        <v>0</v>
      </c>
      <c r="BJ283" s="16" t="s">
        <v>83</v>
      </c>
      <c r="BK283" s="197">
        <f>ROUND(I283*H283,2)</f>
        <v>0</v>
      </c>
      <c r="BL283" s="16" t="s">
        <v>215</v>
      </c>
      <c r="BM283" s="196" t="s">
        <v>451</v>
      </c>
    </row>
    <row r="284" spans="1:65" s="13" customFormat="1" ht="11.25">
      <c r="B284" s="198"/>
      <c r="C284" s="199"/>
      <c r="D284" s="200" t="s">
        <v>143</v>
      </c>
      <c r="E284" s="201" t="s">
        <v>1</v>
      </c>
      <c r="F284" s="202" t="s">
        <v>423</v>
      </c>
      <c r="G284" s="199"/>
      <c r="H284" s="203">
        <v>3.4</v>
      </c>
      <c r="I284" s="204"/>
      <c r="J284" s="199"/>
      <c r="K284" s="199"/>
      <c r="L284" s="205"/>
      <c r="M284" s="206"/>
      <c r="N284" s="207"/>
      <c r="O284" s="207"/>
      <c r="P284" s="207"/>
      <c r="Q284" s="207"/>
      <c r="R284" s="207"/>
      <c r="S284" s="207"/>
      <c r="T284" s="208"/>
      <c r="AT284" s="209" t="s">
        <v>143</v>
      </c>
      <c r="AU284" s="209" t="s">
        <v>85</v>
      </c>
      <c r="AV284" s="13" t="s">
        <v>85</v>
      </c>
      <c r="AW284" s="13" t="s">
        <v>31</v>
      </c>
      <c r="AX284" s="13" t="s">
        <v>75</v>
      </c>
      <c r="AY284" s="209" t="s">
        <v>133</v>
      </c>
    </row>
    <row r="285" spans="1:65" s="13" customFormat="1" ht="11.25">
      <c r="B285" s="198"/>
      <c r="C285" s="199"/>
      <c r="D285" s="200" t="s">
        <v>143</v>
      </c>
      <c r="E285" s="201" t="s">
        <v>1</v>
      </c>
      <c r="F285" s="202" t="s">
        <v>424</v>
      </c>
      <c r="G285" s="199"/>
      <c r="H285" s="203">
        <v>3.5</v>
      </c>
      <c r="I285" s="204"/>
      <c r="J285" s="199"/>
      <c r="K285" s="199"/>
      <c r="L285" s="205"/>
      <c r="M285" s="206"/>
      <c r="N285" s="207"/>
      <c r="O285" s="207"/>
      <c r="P285" s="207"/>
      <c r="Q285" s="207"/>
      <c r="R285" s="207"/>
      <c r="S285" s="207"/>
      <c r="T285" s="208"/>
      <c r="AT285" s="209" t="s">
        <v>143</v>
      </c>
      <c r="AU285" s="209" t="s">
        <v>85</v>
      </c>
      <c r="AV285" s="13" t="s">
        <v>85</v>
      </c>
      <c r="AW285" s="13" t="s">
        <v>31</v>
      </c>
      <c r="AX285" s="13" t="s">
        <v>75</v>
      </c>
      <c r="AY285" s="209" t="s">
        <v>133</v>
      </c>
    </row>
    <row r="286" spans="1:65" s="14" customFormat="1" ht="11.25">
      <c r="B286" s="210"/>
      <c r="C286" s="211"/>
      <c r="D286" s="200" t="s">
        <v>143</v>
      </c>
      <c r="E286" s="212" t="s">
        <v>1</v>
      </c>
      <c r="F286" s="213" t="s">
        <v>150</v>
      </c>
      <c r="G286" s="211"/>
      <c r="H286" s="214">
        <v>6.9</v>
      </c>
      <c r="I286" s="215"/>
      <c r="J286" s="211"/>
      <c r="K286" s="211"/>
      <c r="L286" s="216"/>
      <c r="M286" s="217"/>
      <c r="N286" s="218"/>
      <c r="O286" s="218"/>
      <c r="P286" s="218"/>
      <c r="Q286" s="218"/>
      <c r="R286" s="218"/>
      <c r="S286" s="218"/>
      <c r="T286" s="219"/>
      <c r="AT286" s="220" t="s">
        <v>143</v>
      </c>
      <c r="AU286" s="220" t="s">
        <v>85</v>
      </c>
      <c r="AV286" s="14" t="s">
        <v>141</v>
      </c>
      <c r="AW286" s="14" t="s">
        <v>31</v>
      </c>
      <c r="AX286" s="14" t="s">
        <v>83</v>
      </c>
      <c r="AY286" s="220" t="s">
        <v>133</v>
      </c>
    </row>
    <row r="287" spans="1:65" s="2" customFormat="1" ht="24.2" customHeight="1">
      <c r="A287" s="33"/>
      <c r="B287" s="34"/>
      <c r="C287" s="185" t="s">
        <v>452</v>
      </c>
      <c r="D287" s="185" t="s">
        <v>136</v>
      </c>
      <c r="E287" s="186" t="s">
        <v>453</v>
      </c>
      <c r="F287" s="187" t="s">
        <v>454</v>
      </c>
      <c r="G287" s="188" t="s">
        <v>139</v>
      </c>
      <c r="H287" s="189">
        <v>0.65</v>
      </c>
      <c r="I287" s="190"/>
      <c r="J287" s="191">
        <f>ROUND(I287*H287,2)</f>
        <v>0</v>
      </c>
      <c r="K287" s="187" t="s">
        <v>140</v>
      </c>
      <c r="L287" s="38"/>
      <c r="M287" s="192" t="s">
        <v>1</v>
      </c>
      <c r="N287" s="193" t="s">
        <v>40</v>
      </c>
      <c r="O287" s="70"/>
      <c r="P287" s="194">
        <f>O287*H287</f>
        <v>0</v>
      </c>
      <c r="Q287" s="194">
        <v>5.0000000000000002E-5</v>
      </c>
      <c r="R287" s="194">
        <f>Q287*H287</f>
        <v>3.2500000000000004E-5</v>
      </c>
      <c r="S287" s="194">
        <v>0</v>
      </c>
      <c r="T287" s="195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96" t="s">
        <v>215</v>
      </c>
      <c r="AT287" s="196" t="s">
        <v>136</v>
      </c>
      <c r="AU287" s="196" t="s">
        <v>85</v>
      </c>
      <c r="AY287" s="16" t="s">
        <v>133</v>
      </c>
      <c r="BE287" s="197">
        <f>IF(N287="základní",J287,0)</f>
        <v>0</v>
      </c>
      <c r="BF287" s="197">
        <f>IF(N287="snížená",J287,0)</f>
        <v>0</v>
      </c>
      <c r="BG287" s="197">
        <f>IF(N287="zákl. přenesená",J287,0)</f>
        <v>0</v>
      </c>
      <c r="BH287" s="197">
        <f>IF(N287="sníž. přenesená",J287,0)</f>
        <v>0</v>
      </c>
      <c r="BI287" s="197">
        <f>IF(N287="nulová",J287,0)</f>
        <v>0</v>
      </c>
      <c r="BJ287" s="16" t="s">
        <v>83</v>
      </c>
      <c r="BK287" s="197">
        <f>ROUND(I287*H287,2)</f>
        <v>0</v>
      </c>
      <c r="BL287" s="16" t="s">
        <v>215</v>
      </c>
      <c r="BM287" s="196" t="s">
        <v>455</v>
      </c>
    </row>
    <row r="288" spans="1:65" s="2" customFormat="1" ht="24.2" customHeight="1">
      <c r="A288" s="33"/>
      <c r="B288" s="34"/>
      <c r="C288" s="185" t="s">
        <v>456</v>
      </c>
      <c r="D288" s="185" t="s">
        <v>136</v>
      </c>
      <c r="E288" s="186" t="s">
        <v>457</v>
      </c>
      <c r="F288" s="187" t="s">
        <v>458</v>
      </c>
      <c r="G288" s="188" t="s">
        <v>258</v>
      </c>
      <c r="H288" s="189">
        <v>5.0999999999999997E-2</v>
      </c>
      <c r="I288" s="190"/>
      <c r="J288" s="191">
        <f>ROUND(I288*H288,2)</f>
        <v>0</v>
      </c>
      <c r="K288" s="187" t="s">
        <v>140</v>
      </c>
      <c r="L288" s="38"/>
      <c r="M288" s="192" t="s">
        <v>1</v>
      </c>
      <c r="N288" s="193" t="s">
        <v>40</v>
      </c>
      <c r="O288" s="70"/>
      <c r="P288" s="194">
        <f>O288*H288</f>
        <v>0</v>
      </c>
      <c r="Q288" s="194">
        <v>0</v>
      </c>
      <c r="R288" s="194">
        <f>Q288*H288</f>
        <v>0</v>
      </c>
      <c r="S288" s="194">
        <v>0</v>
      </c>
      <c r="T288" s="195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96" t="s">
        <v>215</v>
      </c>
      <c r="AT288" s="196" t="s">
        <v>136</v>
      </c>
      <c r="AU288" s="196" t="s">
        <v>85</v>
      </c>
      <c r="AY288" s="16" t="s">
        <v>133</v>
      </c>
      <c r="BE288" s="197">
        <f>IF(N288="základní",J288,0)</f>
        <v>0</v>
      </c>
      <c r="BF288" s="197">
        <f>IF(N288="snížená",J288,0)</f>
        <v>0</v>
      </c>
      <c r="BG288" s="197">
        <f>IF(N288="zákl. přenesená",J288,0)</f>
        <v>0</v>
      </c>
      <c r="BH288" s="197">
        <f>IF(N288="sníž. přenesená",J288,0)</f>
        <v>0</v>
      </c>
      <c r="BI288" s="197">
        <f>IF(N288="nulová",J288,0)</f>
        <v>0</v>
      </c>
      <c r="BJ288" s="16" t="s">
        <v>83</v>
      </c>
      <c r="BK288" s="197">
        <f>ROUND(I288*H288,2)</f>
        <v>0</v>
      </c>
      <c r="BL288" s="16" t="s">
        <v>215</v>
      </c>
      <c r="BM288" s="196" t="s">
        <v>459</v>
      </c>
    </row>
    <row r="289" spans="1:65" s="12" customFormat="1" ht="22.9" customHeight="1">
      <c r="B289" s="169"/>
      <c r="C289" s="170"/>
      <c r="D289" s="171" t="s">
        <v>74</v>
      </c>
      <c r="E289" s="183" t="s">
        <v>460</v>
      </c>
      <c r="F289" s="183" t="s">
        <v>461</v>
      </c>
      <c r="G289" s="170"/>
      <c r="H289" s="170"/>
      <c r="I289" s="173"/>
      <c r="J289" s="184">
        <f>BK289</f>
        <v>0</v>
      </c>
      <c r="K289" s="170"/>
      <c r="L289" s="175"/>
      <c r="M289" s="176"/>
      <c r="N289" s="177"/>
      <c r="O289" s="177"/>
      <c r="P289" s="178">
        <f>SUM(P290:P314)</f>
        <v>0</v>
      </c>
      <c r="Q289" s="177"/>
      <c r="R289" s="178">
        <f>SUM(R290:R314)</f>
        <v>0.44689019999999996</v>
      </c>
      <c r="S289" s="177"/>
      <c r="T289" s="179">
        <f>SUM(T290:T314)</f>
        <v>0.12010000000000001</v>
      </c>
      <c r="AR289" s="180" t="s">
        <v>85</v>
      </c>
      <c r="AT289" s="181" t="s">
        <v>74</v>
      </c>
      <c r="AU289" s="181" t="s">
        <v>83</v>
      </c>
      <c r="AY289" s="180" t="s">
        <v>133</v>
      </c>
      <c r="BK289" s="182">
        <f>SUM(BK290:BK314)</f>
        <v>0</v>
      </c>
    </row>
    <row r="290" spans="1:65" s="2" customFormat="1" ht="24.2" customHeight="1">
      <c r="A290" s="33"/>
      <c r="B290" s="34"/>
      <c r="C290" s="185" t="s">
        <v>462</v>
      </c>
      <c r="D290" s="185" t="s">
        <v>136</v>
      </c>
      <c r="E290" s="186" t="s">
        <v>463</v>
      </c>
      <c r="F290" s="187" t="s">
        <v>464</v>
      </c>
      <c r="G290" s="188" t="s">
        <v>139</v>
      </c>
      <c r="H290" s="189">
        <v>40.6</v>
      </c>
      <c r="I290" s="190"/>
      <c r="J290" s="191">
        <f>ROUND(I290*H290,2)</f>
        <v>0</v>
      </c>
      <c r="K290" s="187" t="s">
        <v>140</v>
      </c>
      <c r="L290" s="38"/>
      <c r="M290" s="192" t="s">
        <v>1</v>
      </c>
      <c r="N290" s="193" t="s">
        <v>40</v>
      </c>
      <c r="O290" s="70"/>
      <c r="P290" s="194">
        <f>O290*H290</f>
        <v>0</v>
      </c>
      <c r="Q290" s="194">
        <v>0</v>
      </c>
      <c r="R290" s="194">
        <f>Q290*H290</f>
        <v>0</v>
      </c>
      <c r="S290" s="194">
        <v>0</v>
      </c>
      <c r="T290" s="195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96" t="s">
        <v>215</v>
      </c>
      <c r="AT290" s="196" t="s">
        <v>136</v>
      </c>
      <c r="AU290" s="196" t="s">
        <v>85</v>
      </c>
      <c r="AY290" s="16" t="s">
        <v>133</v>
      </c>
      <c r="BE290" s="197">
        <f>IF(N290="základní",J290,0)</f>
        <v>0</v>
      </c>
      <c r="BF290" s="197">
        <f>IF(N290="snížená",J290,0)</f>
        <v>0</v>
      </c>
      <c r="BG290" s="197">
        <f>IF(N290="zákl. přenesená",J290,0)</f>
        <v>0</v>
      </c>
      <c r="BH290" s="197">
        <f>IF(N290="sníž. přenesená",J290,0)</f>
        <v>0</v>
      </c>
      <c r="BI290" s="197">
        <f>IF(N290="nulová",J290,0)</f>
        <v>0</v>
      </c>
      <c r="BJ290" s="16" t="s">
        <v>83</v>
      </c>
      <c r="BK290" s="197">
        <f>ROUND(I290*H290,2)</f>
        <v>0</v>
      </c>
      <c r="BL290" s="16" t="s">
        <v>215</v>
      </c>
      <c r="BM290" s="196" t="s">
        <v>465</v>
      </c>
    </row>
    <row r="291" spans="1:65" s="13" customFormat="1" ht="11.25">
      <c r="B291" s="198"/>
      <c r="C291" s="199"/>
      <c r="D291" s="200" t="s">
        <v>143</v>
      </c>
      <c r="E291" s="201" t="s">
        <v>1</v>
      </c>
      <c r="F291" s="202" t="s">
        <v>466</v>
      </c>
      <c r="G291" s="199"/>
      <c r="H291" s="203">
        <v>40.6</v>
      </c>
      <c r="I291" s="204"/>
      <c r="J291" s="199"/>
      <c r="K291" s="199"/>
      <c r="L291" s="205"/>
      <c r="M291" s="206"/>
      <c r="N291" s="207"/>
      <c r="O291" s="207"/>
      <c r="P291" s="207"/>
      <c r="Q291" s="207"/>
      <c r="R291" s="207"/>
      <c r="S291" s="207"/>
      <c r="T291" s="208"/>
      <c r="AT291" s="209" t="s">
        <v>143</v>
      </c>
      <c r="AU291" s="209" t="s">
        <v>85</v>
      </c>
      <c r="AV291" s="13" t="s">
        <v>85</v>
      </c>
      <c r="AW291" s="13" t="s">
        <v>31</v>
      </c>
      <c r="AX291" s="13" t="s">
        <v>83</v>
      </c>
      <c r="AY291" s="209" t="s">
        <v>133</v>
      </c>
    </row>
    <row r="292" spans="1:65" s="2" customFormat="1" ht="16.5" customHeight="1">
      <c r="A292" s="33"/>
      <c r="B292" s="34"/>
      <c r="C292" s="185" t="s">
        <v>467</v>
      </c>
      <c r="D292" s="185" t="s">
        <v>136</v>
      </c>
      <c r="E292" s="186" t="s">
        <v>468</v>
      </c>
      <c r="F292" s="187" t="s">
        <v>469</v>
      </c>
      <c r="G292" s="188" t="s">
        <v>139</v>
      </c>
      <c r="H292" s="189">
        <v>40.6</v>
      </c>
      <c r="I292" s="190"/>
      <c r="J292" s="191">
        <f>ROUND(I292*H292,2)</f>
        <v>0</v>
      </c>
      <c r="K292" s="187" t="s">
        <v>140</v>
      </c>
      <c r="L292" s="38"/>
      <c r="M292" s="192" t="s">
        <v>1</v>
      </c>
      <c r="N292" s="193" t="s">
        <v>40</v>
      </c>
      <c r="O292" s="70"/>
      <c r="P292" s="194">
        <f>O292*H292</f>
        <v>0</v>
      </c>
      <c r="Q292" s="194">
        <v>0</v>
      </c>
      <c r="R292" s="194">
        <f>Q292*H292</f>
        <v>0</v>
      </c>
      <c r="S292" s="194">
        <v>0</v>
      </c>
      <c r="T292" s="195">
        <f>S292*H292</f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96" t="s">
        <v>215</v>
      </c>
      <c r="AT292" s="196" t="s">
        <v>136</v>
      </c>
      <c r="AU292" s="196" t="s">
        <v>85</v>
      </c>
      <c r="AY292" s="16" t="s">
        <v>133</v>
      </c>
      <c r="BE292" s="197">
        <f>IF(N292="základní",J292,0)</f>
        <v>0</v>
      </c>
      <c r="BF292" s="197">
        <f>IF(N292="snížená",J292,0)</f>
        <v>0</v>
      </c>
      <c r="BG292" s="197">
        <f>IF(N292="zákl. přenesená",J292,0)</f>
        <v>0</v>
      </c>
      <c r="BH292" s="197">
        <f>IF(N292="sníž. přenesená",J292,0)</f>
        <v>0</v>
      </c>
      <c r="BI292" s="197">
        <f>IF(N292="nulová",J292,0)</f>
        <v>0</v>
      </c>
      <c r="BJ292" s="16" t="s">
        <v>83</v>
      </c>
      <c r="BK292" s="197">
        <f>ROUND(I292*H292,2)</f>
        <v>0</v>
      </c>
      <c r="BL292" s="16" t="s">
        <v>215</v>
      </c>
      <c r="BM292" s="196" t="s">
        <v>470</v>
      </c>
    </row>
    <row r="293" spans="1:65" s="2" customFormat="1" ht="24.2" customHeight="1">
      <c r="A293" s="33"/>
      <c r="B293" s="34"/>
      <c r="C293" s="185" t="s">
        <v>471</v>
      </c>
      <c r="D293" s="185" t="s">
        <v>136</v>
      </c>
      <c r="E293" s="186" t="s">
        <v>472</v>
      </c>
      <c r="F293" s="187" t="s">
        <v>473</v>
      </c>
      <c r="G293" s="188" t="s">
        <v>139</v>
      </c>
      <c r="H293" s="189">
        <v>40.6</v>
      </c>
      <c r="I293" s="190"/>
      <c r="J293" s="191">
        <f>ROUND(I293*H293,2)</f>
        <v>0</v>
      </c>
      <c r="K293" s="187" t="s">
        <v>140</v>
      </c>
      <c r="L293" s="38"/>
      <c r="M293" s="192" t="s">
        <v>1</v>
      </c>
      <c r="N293" s="193" t="s">
        <v>40</v>
      </c>
      <c r="O293" s="70"/>
      <c r="P293" s="194">
        <f>O293*H293</f>
        <v>0</v>
      </c>
      <c r="Q293" s="194">
        <v>3.0000000000000001E-5</v>
      </c>
      <c r="R293" s="194">
        <f>Q293*H293</f>
        <v>1.2180000000000001E-3</v>
      </c>
      <c r="S293" s="194">
        <v>0</v>
      </c>
      <c r="T293" s="195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96" t="s">
        <v>215</v>
      </c>
      <c r="AT293" s="196" t="s">
        <v>136</v>
      </c>
      <c r="AU293" s="196" t="s">
        <v>85</v>
      </c>
      <c r="AY293" s="16" t="s">
        <v>133</v>
      </c>
      <c r="BE293" s="197">
        <f>IF(N293="základní",J293,0)</f>
        <v>0</v>
      </c>
      <c r="BF293" s="197">
        <f>IF(N293="snížená",J293,0)</f>
        <v>0</v>
      </c>
      <c r="BG293" s="197">
        <f>IF(N293="zákl. přenesená",J293,0)</f>
        <v>0</v>
      </c>
      <c r="BH293" s="197">
        <f>IF(N293="sníž. přenesená",J293,0)</f>
        <v>0</v>
      </c>
      <c r="BI293" s="197">
        <f>IF(N293="nulová",J293,0)</f>
        <v>0</v>
      </c>
      <c r="BJ293" s="16" t="s">
        <v>83</v>
      </c>
      <c r="BK293" s="197">
        <f>ROUND(I293*H293,2)</f>
        <v>0</v>
      </c>
      <c r="BL293" s="16" t="s">
        <v>215</v>
      </c>
      <c r="BM293" s="196" t="s">
        <v>474</v>
      </c>
    </row>
    <row r="294" spans="1:65" s="2" customFormat="1" ht="24.2" customHeight="1">
      <c r="A294" s="33"/>
      <c r="B294" s="34"/>
      <c r="C294" s="185" t="s">
        <v>475</v>
      </c>
      <c r="D294" s="185" t="s">
        <v>136</v>
      </c>
      <c r="E294" s="186" t="s">
        <v>476</v>
      </c>
      <c r="F294" s="187" t="s">
        <v>477</v>
      </c>
      <c r="G294" s="188" t="s">
        <v>139</v>
      </c>
      <c r="H294" s="189">
        <v>40.6</v>
      </c>
      <c r="I294" s="190"/>
      <c r="J294" s="191">
        <f>ROUND(I294*H294,2)</f>
        <v>0</v>
      </c>
      <c r="K294" s="187" t="s">
        <v>140</v>
      </c>
      <c r="L294" s="38"/>
      <c r="M294" s="192" t="s">
        <v>1</v>
      </c>
      <c r="N294" s="193" t="s">
        <v>40</v>
      </c>
      <c r="O294" s="70"/>
      <c r="P294" s="194">
        <f>O294*H294</f>
        <v>0</v>
      </c>
      <c r="Q294" s="194">
        <v>1.2E-4</v>
      </c>
      <c r="R294" s="194">
        <f>Q294*H294</f>
        <v>4.8720000000000005E-3</v>
      </c>
      <c r="S294" s="194">
        <v>0</v>
      </c>
      <c r="T294" s="195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96" t="s">
        <v>215</v>
      </c>
      <c r="AT294" s="196" t="s">
        <v>136</v>
      </c>
      <c r="AU294" s="196" t="s">
        <v>85</v>
      </c>
      <c r="AY294" s="16" t="s">
        <v>133</v>
      </c>
      <c r="BE294" s="197">
        <f>IF(N294="základní",J294,0)</f>
        <v>0</v>
      </c>
      <c r="BF294" s="197">
        <f>IF(N294="snížená",J294,0)</f>
        <v>0</v>
      </c>
      <c r="BG294" s="197">
        <f>IF(N294="zákl. přenesená",J294,0)</f>
        <v>0</v>
      </c>
      <c r="BH294" s="197">
        <f>IF(N294="sníž. přenesená",J294,0)</f>
        <v>0</v>
      </c>
      <c r="BI294" s="197">
        <f>IF(N294="nulová",J294,0)</f>
        <v>0</v>
      </c>
      <c r="BJ294" s="16" t="s">
        <v>83</v>
      </c>
      <c r="BK294" s="197">
        <f>ROUND(I294*H294,2)</f>
        <v>0</v>
      </c>
      <c r="BL294" s="16" t="s">
        <v>215</v>
      </c>
      <c r="BM294" s="196" t="s">
        <v>478</v>
      </c>
    </row>
    <row r="295" spans="1:65" s="2" customFormat="1" ht="33" customHeight="1">
      <c r="A295" s="33"/>
      <c r="B295" s="34"/>
      <c r="C295" s="185" t="s">
        <v>479</v>
      </c>
      <c r="D295" s="185" t="s">
        <v>136</v>
      </c>
      <c r="E295" s="186" t="s">
        <v>480</v>
      </c>
      <c r="F295" s="187" t="s">
        <v>481</v>
      </c>
      <c r="G295" s="188" t="s">
        <v>139</v>
      </c>
      <c r="H295" s="189">
        <v>40.6</v>
      </c>
      <c r="I295" s="190"/>
      <c r="J295" s="191">
        <f>ROUND(I295*H295,2)</f>
        <v>0</v>
      </c>
      <c r="K295" s="187" t="s">
        <v>140</v>
      </c>
      <c r="L295" s="38"/>
      <c r="M295" s="192" t="s">
        <v>1</v>
      </c>
      <c r="N295" s="193" t="s">
        <v>40</v>
      </c>
      <c r="O295" s="70"/>
      <c r="P295" s="194">
        <f>O295*H295</f>
        <v>0</v>
      </c>
      <c r="Q295" s="194">
        <v>7.4999999999999997E-3</v>
      </c>
      <c r="R295" s="194">
        <f>Q295*H295</f>
        <v>0.30449999999999999</v>
      </c>
      <c r="S295" s="194">
        <v>0</v>
      </c>
      <c r="T295" s="195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96" t="s">
        <v>215</v>
      </c>
      <c r="AT295" s="196" t="s">
        <v>136</v>
      </c>
      <c r="AU295" s="196" t="s">
        <v>85</v>
      </c>
      <c r="AY295" s="16" t="s">
        <v>133</v>
      </c>
      <c r="BE295" s="197">
        <f>IF(N295="základní",J295,0)</f>
        <v>0</v>
      </c>
      <c r="BF295" s="197">
        <f>IF(N295="snížená",J295,0)</f>
        <v>0</v>
      </c>
      <c r="BG295" s="197">
        <f>IF(N295="zákl. přenesená",J295,0)</f>
        <v>0</v>
      </c>
      <c r="BH295" s="197">
        <f>IF(N295="sníž. přenesená",J295,0)</f>
        <v>0</v>
      </c>
      <c r="BI295" s="197">
        <f>IF(N295="nulová",J295,0)</f>
        <v>0</v>
      </c>
      <c r="BJ295" s="16" t="s">
        <v>83</v>
      </c>
      <c r="BK295" s="197">
        <f>ROUND(I295*H295,2)</f>
        <v>0</v>
      </c>
      <c r="BL295" s="16" t="s">
        <v>215</v>
      </c>
      <c r="BM295" s="196" t="s">
        <v>482</v>
      </c>
    </row>
    <row r="296" spans="1:65" s="13" customFormat="1" ht="11.25">
      <c r="B296" s="198"/>
      <c r="C296" s="199"/>
      <c r="D296" s="200" t="s">
        <v>143</v>
      </c>
      <c r="E296" s="201" t="s">
        <v>1</v>
      </c>
      <c r="F296" s="202" t="s">
        <v>466</v>
      </c>
      <c r="G296" s="199"/>
      <c r="H296" s="203">
        <v>40.6</v>
      </c>
      <c r="I296" s="204"/>
      <c r="J296" s="199"/>
      <c r="K296" s="199"/>
      <c r="L296" s="205"/>
      <c r="M296" s="206"/>
      <c r="N296" s="207"/>
      <c r="O296" s="207"/>
      <c r="P296" s="207"/>
      <c r="Q296" s="207"/>
      <c r="R296" s="207"/>
      <c r="S296" s="207"/>
      <c r="T296" s="208"/>
      <c r="AT296" s="209" t="s">
        <v>143</v>
      </c>
      <c r="AU296" s="209" t="s">
        <v>85</v>
      </c>
      <c r="AV296" s="13" t="s">
        <v>85</v>
      </c>
      <c r="AW296" s="13" t="s">
        <v>31</v>
      </c>
      <c r="AX296" s="13" t="s">
        <v>83</v>
      </c>
      <c r="AY296" s="209" t="s">
        <v>133</v>
      </c>
    </row>
    <row r="297" spans="1:65" s="2" customFormat="1" ht="24.2" customHeight="1">
      <c r="A297" s="33"/>
      <c r="B297" s="34"/>
      <c r="C297" s="185" t="s">
        <v>483</v>
      </c>
      <c r="D297" s="185" t="s">
        <v>136</v>
      </c>
      <c r="E297" s="186" t="s">
        <v>484</v>
      </c>
      <c r="F297" s="187" t="s">
        <v>485</v>
      </c>
      <c r="G297" s="188" t="s">
        <v>139</v>
      </c>
      <c r="H297" s="189">
        <v>19.899999999999999</v>
      </c>
      <c r="I297" s="190"/>
      <c r="J297" s="191">
        <f>ROUND(I297*H297,2)</f>
        <v>0</v>
      </c>
      <c r="K297" s="187" t="s">
        <v>140</v>
      </c>
      <c r="L297" s="38"/>
      <c r="M297" s="192" t="s">
        <v>1</v>
      </c>
      <c r="N297" s="193" t="s">
        <v>40</v>
      </c>
      <c r="O297" s="70"/>
      <c r="P297" s="194">
        <f>O297*H297</f>
        <v>0</v>
      </c>
      <c r="Q297" s="194">
        <v>0</v>
      </c>
      <c r="R297" s="194">
        <f>Q297*H297</f>
        <v>0</v>
      </c>
      <c r="S297" s="194">
        <v>2.5000000000000001E-3</v>
      </c>
      <c r="T297" s="195">
        <f>S297*H297</f>
        <v>4.9749999999999996E-2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96" t="s">
        <v>215</v>
      </c>
      <c r="AT297" s="196" t="s">
        <v>136</v>
      </c>
      <c r="AU297" s="196" t="s">
        <v>85</v>
      </c>
      <c r="AY297" s="16" t="s">
        <v>133</v>
      </c>
      <c r="BE297" s="197">
        <f>IF(N297="základní",J297,0)</f>
        <v>0</v>
      </c>
      <c r="BF297" s="197">
        <f>IF(N297="snížená",J297,0)</f>
        <v>0</v>
      </c>
      <c r="BG297" s="197">
        <f>IF(N297="zákl. přenesená",J297,0)</f>
        <v>0</v>
      </c>
      <c r="BH297" s="197">
        <f>IF(N297="sníž. přenesená",J297,0)</f>
        <v>0</v>
      </c>
      <c r="BI297" s="197">
        <f>IF(N297="nulová",J297,0)</f>
        <v>0</v>
      </c>
      <c r="BJ297" s="16" t="s">
        <v>83</v>
      </c>
      <c r="BK297" s="197">
        <f>ROUND(I297*H297,2)</f>
        <v>0</v>
      </c>
      <c r="BL297" s="16" t="s">
        <v>215</v>
      </c>
      <c r="BM297" s="196" t="s">
        <v>486</v>
      </c>
    </row>
    <row r="298" spans="1:65" s="13" customFormat="1" ht="11.25">
      <c r="B298" s="198"/>
      <c r="C298" s="199"/>
      <c r="D298" s="200" t="s">
        <v>143</v>
      </c>
      <c r="E298" s="201" t="s">
        <v>1</v>
      </c>
      <c r="F298" s="202" t="s">
        <v>487</v>
      </c>
      <c r="G298" s="199"/>
      <c r="H298" s="203">
        <v>19.899999999999999</v>
      </c>
      <c r="I298" s="204"/>
      <c r="J298" s="199"/>
      <c r="K298" s="199"/>
      <c r="L298" s="205"/>
      <c r="M298" s="206"/>
      <c r="N298" s="207"/>
      <c r="O298" s="207"/>
      <c r="P298" s="207"/>
      <c r="Q298" s="207"/>
      <c r="R298" s="207"/>
      <c r="S298" s="207"/>
      <c r="T298" s="208"/>
      <c r="AT298" s="209" t="s">
        <v>143</v>
      </c>
      <c r="AU298" s="209" t="s">
        <v>85</v>
      </c>
      <c r="AV298" s="13" t="s">
        <v>85</v>
      </c>
      <c r="AW298" s="13" t="s">
        <v>31</v>
      </c>
      <c r="AX298" s="13" t="s">
        <v>83</v>
      </c>
      <c r="AY298" s="209" t="s">
        <v>133</v>
      </c>
    </row>
    <row r="299" spans="1:65" s="2" customFormat="1" ht="24.2" customHeight="1">
      <c r="A299" s="33"/>
      <c r="B299" s="34"/>
      <c r="C299" s="185" t="s">
        <v>488</v>
      </c>
      <c r="D299" s="185" t="s">
        <v>136</v>
      </c>
      <c r="E299" s="186" t="s">
        <v>489</v>
      </c>
      <c r="F299" s="187" t="s">
        <v>490</v>
      </c>
      <c r="G299" s="188" t="s">
        <v>139</v>
      </c>
      <c r="H299" s="189">
        <v>19.600000000000001</v>
      </c>
      <c r="I299" s="190"/>
      <c r="J299" s="191">
        <f>ROUND(I299*H299,2)</f>
        <v>0</v>
      </c>
      <c r="K299" s="187" t="s">
        <v>140</v>
      </c>
      <c r="L299" s="38"/>
      <c r="M299" s="192" t="s">
        <v>1</v>
      </c>
      <c r="N299" s="193" t="s">
        <v>40</v>
      </c>
      <c r="O299" s="70"/>
      <c r="P299" s="194">
        <f>O299*H299</f>
        <v>0</v>
      </c>
      <c r="Q299" s="194">
        <v>0</v>
      </c>
      <c r="R299" s="194">
        <f>Q299*H299</f>
        <v>0</v>
      </c>
      <c r="S299" s="194">
        <v>3.0000000000000001E-3</v>
      </c>
      <c r="T299" s="195">
        <f>S299*H299</f>
        <v>5.8800000000000005E-2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96" t="s">
        <v>215</v>
      </c>
      <c r="AT299" s="196" t="s">
        <v>136</v>
      </c>
      <c r="AU299" s="196" t="s">
        <v>85</v>
      </c>
      <c r="AY299" s="16" t="s">
        <v>133</v>
      </c>
      <c r="BE299" s="197">
        <f>IF(N299="základní",J299,0)</f>
        <v>0</v>
      </c>
      <c r="BF299" s="197">
        <f>IF(N299="snížená",J299,0)</f>
        <v>0</v>
      </c>
      <c r="BG299" s="197">
        <f>IF(N299="zákl. přenesená",J299,0)</f>
        <v>0</v>
      </c>
      <c r="BH299" s="197">
        <f>IF(N299="sníž. přenesená",J299,0)</f>
        <v>0</v>
      </c>
      <c r="BI299" s="197">
        <f>IF(N299="nulová",J299,0)</f>
        <v>0</v>
      </c>
      <c r="BJ299" s="16" t="s">
        <v>83</v>
      </c>
      <c r="BK299" s="197">
        <f>ROUND(I299*H299,2)</f>
        <v>0</v>
      </c>
      <c r="BL299" s="16" t="s">
        <v>215</v>
      </c>
      <c r="BM299" s="196" t="s">
        <v>491</v>
      </c>
    </row>
    <row r="300" spans="1:65" s="13" customFormat="1" ht="11.25">
      <c r="B300" s="198"/>
      <c r="C300" s="199"/>
      <c r="D300" s="200" t="s">
        <v>143</v>
      </c>
      <c r="E300" s="201" t="s">
        <v>1</v>
      </c>
      <c r="F300" s="202" t="s">
        <v>492</v>
      </c>
      <c r="G300" s="199"/>
      <c r="H300" s="203">
        <v>19.600000000000001</v>
      </c>
      <c r="I300" s="204"/>
      <c r="J300" s="199"/>
      <c r="K300" s="199"/>
      <c r="L300" s="205"/>
      <c r="M300" s="206"/>
      <c r="N300" s="207"/>
      <c r="O300" s="207"/>
      <c r="P300" s="207"/>
      <c r="Q300" s="207"/>
      <c r="R300" s="207"/>
      <c r="S300" s="207"/>
      <c r="T300" s="208"/>
      <c r="AT300" s="209" t="s">
        <v>143</v>
      </c>
      <c r="AU300" s="209" t="s">
        <v>85</v>
      </c>
      <c r="AV300" s="13" t="s">
        <v>85</v>
      </c>
      <c r="AW300" s="13" t="s">
        <v>31</v>
      </c>
      <c r="AX300" s="13" t="s">
        <v>83</v>
      </c>
      <c r="AY300" s="209" t="s">
        <v>133</v>
      </c>
    </row>
    <row r="301" spans="1:65" s="2" customFormat="1" ht="16.5" customHeight="1">
      <c r="A301" s="33"/>
      <c r="B301" s="34"/>
      <c r="C301" s="185" t="s">
        <v>493</v>
      </c>
      <c r="D301" s="185" t="s">
        <v>136</v>
      </c>
      <c r="E301" s="186" t="s">
        <v>494</v>
      </c>
      <c r="F301" s="187" t="s">
        <v>495</v>
      </c>
      <c r="G301" s="188" t="s">
        <v>139</v>
      </c>
      <c r="H301" s="189">
        <v>40.6</v>
      </c>
      <c r="I301" s="190"/>
      <c r="J301" s="191">
        <f>ROUND(I301*H301,2)</f>
        <v>0</v>
      </c>
      <c r="K301" s="187" t="s">
        <v>140</v>
      </c>
      <c r="L301" s="38"/>
      <c r="M301" s="192" t="s">
        <v>1</v>
      </c>
      <c r="N301" s="193" t="s">
        <v>40</v>
      </c>
      <c r="O301" s="70"/>
      <c r="P301" s="194">
        <f>O301*H301</f>
        <v>0</v>
      </c>
      <c r="Q301" s="194">
        <v>2.9999999999999997E-4</v>
      </c>
      <c r="R301" s="194">
        <f>Q301*H301</f>
        <v>1.218E-2</v>
      </c>
      <c r="S301" s="194">
        <v>0</v>
      </c>
      <c r="T301" s="195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96" t="s">
        <v>215</v>
      </c>
      <c r="AT301" s="196" t="s">
        <v>136</v>
      </c>
      <c r="AU301" s="196" t="s">
        <v>85</v>
      </c>
      <c r="AY301" s="16" t="s">
        <v>133</v>
      </c>
      <c r="BE301" s="197">
        <f>IF(N301="základní",J301,0)</f>
        <v>0</v>
      </c>
      <c r="BF301" s="197">
        <f>IF(N301="snížená",J301,0)</f>
        <v>0</v>
      </c>
      <c r="BG301" s="197">
        <f>IF(N301="zákl. přenesená",J301,0)</f>
        <v>0</v>
      </c>
      <c r="BH301" s="197">
        <f>IF(N301="sníž. přenesená",J301,0)</f>
        <v>0</v>
      </c>
      <c r="BI301" s="197">
        <f>IF(N301="nulová",J301,0)</f>
        <v>0</v>
      </c>
      <c r="BJ301" s="16" t="s">
        <v>83</v>
      </c>
      <c r="BK301" s="197">
        <f>ROUND(I301*H301,2)</f>
        <v>0</v>
      </c>
      <c r="BL301" s="16" t="s">
        <v>215</v>
      </c>
      <c r="BM301" s="196" t="s">
        <v>496</v>
      </c>
    </row>
    <row r="302" spans="1:65" s="13" customFormat="1" ht="11.25">
      <c r="B302" s="198"/>
      <c r="C302" s="199"/>
      <c r="D302" s="200" t="s">
        <v>143</v>
      </c>
      <c r="E302" s="201" t="s">
        <v>1</v>
      </c>
      <c r="F302" s="202" t="s">
        <v>466</v>
      </c>
      <c r="G302" s="199"/>
      <c r="H302" s="203">
        <v>40.6</v>
      </c>
      <c r="I302" s="204"/>
      <c r="J302" s="199"/>
      <c r="K302" s="199"/>
      <c r="L302" s="205"/>
      <c r="M302" s="206"/>
      <c r="N302" s="207"/>
      <c r="O302" s="207"/>
      <c r="P302" s="207"/>
      <c r="Q302" s="207"/>
      <c r="R302" s="207"/>
      <c r="S302" s="207"/>
      <c r="T302" s="208"/>
      <c r="AT302" s="209" t="s">
        <v>143</v>
      </c>
      <c r="AU302" s="209" t="s">
        <v>85</v>
      </c>
      <c r="AV302" s="13" t="s">
        <v>85</v>
      </c>
      <c r="AW302" s="13" t="s">
        <v>31</v>
      </c>
      <c r="AX302" s="13" t="s">
        <v>83</v>
      </c>
      <c r="AY302" s="209" t="s">
        <v>133</v>
      </c>
    </row>
    <row r="303" spans="1:65" s="2" customFormat="1" ht="16.5" customHeight="1">
      <c r="A303" s="33"/>
      <c r="B303" s="34"/>
      <c r="C303" s="221" t="s">
        <v>497</v>
      </c>
      <c r="D303" s="221" t="s">
        <v>211</v>
      </c>
      <c r="E303" s="222" t="s">
        <v>498</v>
      </c>
      <c r="F303" s="223" t="s">
        <v>499</v>
      </c>
      <c r="G303" s="224" t="s">
        <v>139</v>
      </c>
      <c r="H303" s="225">
        <v>44.66</v>
      </c>
      <c r="I303" s="226"/>
      <c r="J303" s="227">
        <f>ROUND(I303*H303,2)</f>
        <v>0</v>
      </c>
      <c r="K303" s="223" t="s">
        <v>140</v>
      </c>
      <c r="L303" s="228"/>
      <c r="M303" s="229" t="s">
        <v>1</v>
      </c>
      <c r="N303" s="230" t="s">
        <v>40</v>
      </c>
      <c r="O303" s="70"/>
      <c r="P303" s="194">
        <f>O303*H303</f>
        <v>0</v>
      </c>
      <c r="Q303" s="194">
        <v>2.64E-3</v>
      </c>
      <c r="R303" s="194">
        <f>Q303*H303</f>
        <v>0.11790239999999999</v>
      </c>
      <c r="S303" s="194">
        <v>0</v>
      </c>
      <c r="T303" s="195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96" t="s">
        <v>294</v>
      </c>
      <c r="AT303" s="196" t="s">
        <v>211</v>
      </c>
      <c r="AU303" s="196" t="s">
        <v>85</v>
      </c>
      <c r="AY303" s="16" t="s">
        <v>133</v>
      </c>
      <c r="BE303" s="197">
        <f>IF(N303="základní",J303,0)</f>
        <v>0</v>
      </c>
      <c r="BF303" s="197">
        <f>IF(N303="snížená",J303,0)</f>
        <v>0</v>
      </c>
      <c r="BG303" s="197">
        <f>IF(N303="zákl. přenesená",J303,0)</f>
        <v>0</v>
      </c>
      <c r="BH303" s="197">
        <f>IF(N303="sníž. přenesená",J303,0)</f>
        <v>0</v>
      </c>
      <c r="BI303" s="197">
        <f>IF(N303="nulová",J303,0)</f>
        <v>0</v>
      </c>
      <c r="BJ303" s="16" t="s">
        <v>83</v>
      </c>
      <c r="BK303" s="197">
        <f>ROUND(I303*H303,2)</f>
        <v>0</v>
      </c>
      <c r="BL303" s="16" t="s">
        <v>215</v>
      </c>
      <c r="BM303" s="196" t="s">
        <v>500</v>
      </c>
    </row>
    <row r="304" spans="1:65" s="13" customFormat="1" ht="11.25">
      <c r="B304" s="198"/>
      <c r="C304" s="199"/>
      <c r="D304" s="200" t="s">
        <v>143</v>
      </c>
      <c r="E304" s="199"/>
      <c r="F304" s="202" t="s">
        <v>501</v>
      </c>
      <c r="G304" s="199"/>
      <c r="H304" s="203">
        <v>44.66</v>
      </c>
      <c r="I304" s="204"/>
      <c r="J304" s="199"/>
      <c r="K304" s="199"/>
      <c r="L304" s="205"/>
      <c r="M304" s="206"/>
      <c r="N304" s="207"/>
      <c r="O304" s="207"/>
      <c r="P304" s="207"/>
      <c r="Q304" s="207"/>
      <c r="R304" s="207"/>
      <c r="S304" s="207"/>
      <c r="T304" s="208"/>
      <c r="AT304" s="209" t="s">
        <v>143</v>
      </c>
      <c r="AU304" s="209" t="s">
        <v>85</v>
      </c>
      <c r="AV304" s="13" t="s">
        <v>85</v>
      </c>
      <c r="AW304" s="13" t="s">
        <v>4</v>
      </c>
      <c r="AX304" s="13" t="s">
        <v>83</v>
      </c>
      <c r="AY304" s="209" t="s">
        <v>133</v>
      </c>
    </row>
    <row r="305" spans="1:65" s="2" customFormat="1" ht="21.75" customHeight="1">
      <c r="A305" s="33"/>
      <c r="B305" s="34"/>
      <c r="C305" s="185" t="s">
        <v>502</v>
      </c>
      <c r="D305" s="185" t="s">
        <v>136</v>
      </c>
      <c r="E305" s="186" t="s">
        <v>503</v>
      </c>
      <c r="F305" s="187" t="s">
        <v>504</v>
      </c>
      <c r="G305" s="188" t="s">
        <v>229</v>
      </c>
      <c r="H305" s="189">
        <v>38.5</v>
      </c>
      <c r="I305" s="190"/>
      <c r="J305" s="191">
        <f>ROUND(I305*H305,2)</f>
        <v>0</v>
      </c>
      <c r="K305" s="187" t="s">
        <v>140</v>
      </c>
      <c r="L305" s="38"/>
      <c r="M305" s="192" t="s">
        <v>1</v>
      </c>
      <c r="N305" s="193" t="s">
        <v>40</v>
      </c>
      <c r="O305" s="70"/>
      <c r="P305" s="194">
        <f>O305*H305</f>
        <v>0</v>
      </c>
      <c r="Q305" s="194">
        <v>0</v>
      </c>
      <c r="R305" s="194">
        <f>Q305*H305</f>
        <v>0</v>
      </c>
      <c r="S305" s="194">
        <v>2.9999999999999997E-4</v>
      </c>
      <c r="T305" s="195">
        <f>S305*H305</f>
        <v>1.155E-2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96" t="s">
        <v>215</v>
      </c>
      <c r="AT305" s="196" t="s">
        <v>136</v>
      </c>
      <c r="AU305" s="196" t="s">
        <v>85</v>
      </c>
      <c r="AY305" s="16" t="s">
        <v>133</v>
      </c>
      <c r="BE305" s="197">
        <f>IF(N305="základní",J305,0)</f>
        <v>0</v>
      </c>
      <c r="BF305" s="197">
        <f>IF(N305="snížená",J305,0)</f>
        <v>0</v>
      </c>
      <c r="BG305" s="197">
        <f>IF(N305="zákl. přenesená",J305,0)</f>
        <v>0</v>
      </c>
      <c r="BH305" s="197">
        <f>IF(N305="sníž. přenesená",J305,0)</f>
        <v>0</v>
      </c>
      <c r="BI305" s="197">
        <f>IF(N305="nulová",J305,0)</f>
        <v>0</v>
      </c>
      <c r="BJ305" s="16" t="s">
        <v>83</v>
      </c>
      <c r="BK305" s="197">
        <f>ROUND(I305*H305,2)</f>
        <v>0</v>
      </c>
      <c r="BL305" s="16" t="s">
        <v>215</v>
      </c>
      <c r="BM305" s="196" t="s">
        <v>505</v>
      </c>
    </row>
    <row r="306" spans="1:65" s="13" customFormat="1" ht="11.25">
      <c r="B306" s="198"/>
      <c r="C306" s="199"/>
      <c r="D306" s="200" t="s">
        <v>143</v>
      </c>
      <c r="E306" s="201" t="s">
        <v>1</v>
      </c>
      <c r="F306" s="202" t="s">
        <v>506</v>
      </c>
      <c r="G306" s="199"/>
      <c r="H306" s="203">
        <v>19.100000000000001</v>
      </c>
      <c r="I306" s="204"/>
      <c r="J306" s="199"/>
      <c r="K306" s="199"/>
      <c r="L306" s="205"/>
      <c r="M306" s="206"/>
      <c r="N306" s="207"/>
      <c r="O306" s="207"/>
      <c r="P306" s="207"/>
      <c r="Q306" s="207"/>
      <c r="R306" s="207"/>
      <c r="S306" s="207"/>
      <c r="T306" s="208"/>
      <c r="AT306" s="209" t="s">
        <v>143</v>
      </c>
      <c r="AU306" s="209" t="s">
        <v>85</v>
      </c>
      <c r="AV306" s="13" t="s">
        <v>85</v>
      </c>
      <c r="AW306" s="13" t="s">
        <v>31</v>
      </c>
      <c r="AX306" s="13" t="s">
        <v>75</v>
      </c>
      <c r="AY306" s="209" t="s">
        <v>133</v>
      </c>
    </row>
    <row r="307" spans="1:65" s="13" customFormat="1" ht="11.25">
      <c r="B307" s="198"/>
      <c r="C307" s="199"/>
      <c r="D307" s="200" t="s">
        <v>143</v>
      </c>
      <c r="E307" s="201" t="s">
        <v>1</v>
      </c>
      <c r="F307" s="202" t="s">
        <v>507</v>
      </c>
      <c r="G307" s="199"/>
      <c r="H307" s="203">
        <v>19.399999999999999</v>
      </c>
      <c r="I307" s="204"/>
      <c r="J307" s="199"/>
      <c r="K307" s="199"/>
      <c r="L307" s="205"/>
      <c r="M307" s="206"/>
      <c r="N307" s="207"/>
      <c r="O307" s="207"/>
      <c r="P307" s="207"/>
      <c r="Q307" s="207"/>
      <c r="R307" s="207"/>
      <c r="S307" s="207"/>
      <c r="T307" s="208"/>
      <c r="AT307" s="209" t="s">
        <v>143</v>
      </c>
      <c r="AU307" s="209" t="s">
        <v>85</v>
      </c>
      <c r="AV307" s="13" t="s">
        <v>85</v>
      </c>
      <c r="AW307" s="13" t="s">
        <v>31</v>
      </c>
      <c r="AX307" s="13" t="s">
        <v>75</v>
      </c>
      <c r="AY307" s="209" t="s">
        <v>133</v>
      </c>
    </row>
    <row r="308" spans="1:65" s="14" customFormat="1" ht="11.25">
      <c r="B308" s="210"/>
      <c r="C308" s="211"/>
      <c r="D308" s="200" t="s">
        <v>143</v>
      </c>
      <c r="E308" s="212" t="s">
        <v>1</v>
      </c>
      <c r="F308" s="213" t="s">
        <v>150</v>
      </c>
      <c r="G308" s="211"/>
      <c r="H308" s="214">
        <v>38.5</v>
      </c>
      <c r="I308" s="215"/>
      <c r="J308" s="211"/>
      <c r="K308" s="211"/>
      <c r="L308" s="216"/>
      <c r="M308" s="217"/>
      <c r="N308" s="218"/>
      <c r="O308" s="218"/>
      <c r="P308" s="218"/>
      <c r="Q308" s="218"/>
      <c r="R308" s="218"/>
      <c r="S308" s="218"/>
      <c r="T308" s="219"/>
      <c r="AT308" s="220" t="s">
        <v>143</v>
      </c>
      <c r="AU308" s="220" t="s">
        <v>85</v>
      </c>
      <c r="AV308" s="14" t="s">
        <v>141</v>
      </c>
      <c r="AW308" s="14" t="s">
        <v>31</v>
      </c>
      <c r="AX308" s="14" t="s">
        <v>83</v>
      </c>
      <c r="AY308" s="220" t="s">
        <v>133</v>
      </c>
    </row>
    <row r="309" spans="1:65" s="2" customFormat="1" ht="16.5" customHeight="1">
      <c r="A309" s="33"/>
      <c r="B309" s="34"/>
      <c r="C309" s="185" t="s">
        <v>508</v>
      </c>
      <c r="D309" s="185" t="s">
        <v>136</v>
      </c>
      <c r="E309" s="186" t="s">
        <v>509</v>
      </c>
      <c r="F309" s="187" t="s">
        <v>510</v>
      </c>
      <c r="G309" s="188" t="s">
        <v>229</v>
      </c>
      <c r="H309" s="189">
        <v>25.8</v>
      </c>
      <c r="I309" s="190"/>
      <c r="J309" s="191">
        <f>ROUND(I309*H309,2)</f>
        <v>0</v>
      </c>
      <c r="K309" s="187" t="s">
        <v>140</v>
      </c>
      <c r="L309" s="38"/>
      <c r="M309" s="192" t="s">
        <v>1</v>
      </c>
      <c r="N309" s="193" t="s">
        <v>40</v>
      </c>
      <c r="O309" s="70"/>
      <c r="P309" s="194">
        <f>O309*H309</f>
        <v>0</v>
      </c>
      <c r="Q309" s="194">
        <v>1.0000000000000001E-5</v>
      </c>
      <c r="R309" s="194">
        <f>Q309*H309</f>
        <v>2.5800000000000004E-4</v>
      </c>
      <c r="S309" s="194">
        <v>0</v>
      </c>
      <c r="T309" s="195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96" t="s">
        <v>215</v>
      </c>
      <c r="AT309" s="196" t="s">
        <v>136</v>
      </c>
      <c r="AU309" s="196" t="s">
        <v>85</v>
      </c>
      <c r="AY309" s="16" t="s">
        <v>133</v>
      </c>
      <c r="BE309" s="197">
        <f>IF(N309="základní",J309,0)</f>
        <v>0</v>
      </c>
      <c r="BF309" s="197">
        <f>IF(N309="snížená",J309,0)</f>
        <v>0</v>
      </c>
      <c r="BG309" s="197">
        <f>IF(N309="zákl. přenesená",J309,0)</f>
        <v>0</v>
      </c>
      <c r="BH309" s="197">
        <f>IF(N309="sníž. přenesená",J309,0)</f>
        <v>0</v>
      </c>
      <c r="BI309" s="197">
        <f>IF(N309="nulová",J309,0)</f>
        <v>0</v>
      </c>
      <c r="BJ309" s="16" t="s">
        <v>83</v>
      </c>
      <c r="BK309" s="197">
        <f>ROUND(I309*H309,2)</f>
        <v>0</v>
      </c>
      <c r="BL309" s="16" t="s">
        <v>215</v>
      </c>
      <c r="BM309" s="196" t="s">
        <v>511</v>
      </c>
    </row>
    <row r="310" spans="1:65" s="13" customFormat="1" ht="11.25">
      <c r="B310" s="198"/>
      <c r="C310" s="199"/>
      <c r="D310" s="200" t="s">
        <v>143</v>
      </c>
      <c r="E310" s="201" t="s">
        <v>1</v>
      </c>
      <c r="F310" s="202" t="s">
        <v>512</v>
      </c>
      <c r="G310" s="199"/>
      <c r="H310" s="203">
        <v>25.8</v>
      </c>
      <c r="I310" s="204"/>
      <c r="J310" s="199"/>
      <c r="K310" s="199"/>
      <c r="L310" s="205"/>
      <c r="M310" s="206"/>
      <c r="N310" s="207"/>
      <c r="O310" s="207"/>
      <c r="P310" s="207"/>
      <c r="Q310" s="207"/>
      <c r="R310" s="207"/>
      <c r="S310" s="207"/>
      <c r="T310" s="208"/>
      <c r="AT310" s="209" t="s">
        <v>143</v>
      </c>
      <c r="AU310" s="209" t="s">
        <v>85</v>
      </c>
      <c r="AV310" s="13" t="s">
        <v>85</v>
      </c>
      <c r="AW310" s="13" t="s">
        <v>31</v>
      </c>
      <c r="AX310" s="13" t="s">
        <v>83</v>
      </c>
      <c r="AY310" s="209" t="s">
        <v>133</v>
      </c>
    </row>
    <row r="311" spans="1:65" s="2" customFormat="1" ht="16.5" customHeight="1">
      <c r="A311" s="33"/>
      <c r="B311" s="34"/>
      <c r="C311" s="221" t="s">
        <v>513</v>
      </c>
      <c r="D311" s="221" t="s">
        <v>211</v>
      </c>
      <c r="E311" s="222" t="s">
        <v>514</v>
      </c>
      <c r="F311" s="223" t="s">
        <v>515</v>
      </c>
      <c r="G311" s="224" t="s">
        <v>229</v>
      </c>
      <c r="H311" s="225">
        <v>27.09</v>
      </c>
      <c r="I311" s="226"/>
      <c r="J311" s="227">
        <f>ROUND(I311*H311,2)</f>
        <v>0</v>
      </c>
      <c r="K311" s="223" t="s">
        <v>140</v>
      </c>
      <c r="L311" s="228"/>
      <c r="M311" s="229" t="s">
        <v>1</v>
      </c>
      <c r="N311" s="230" t="s">
        <v>40</v>
      </c>
      <c r="O311" s="70"/>
      <c r="P311" s="194">
        <f>O311*H311</f>
        <v>0</v>
      </c>
      <c r="Q311" s="194">
        <v>2.2000000000000001E-4</v>
      </c>
      <c r="R311" s="194">
        <f>Q311*H311</f>
        <v>5.9598000000000003E-3</v>
      </c>
      <c r="S311" s="194">
        <v>0</v>
      </c>
      <c r="T311" s="195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96" t="s">
        <v>294</v>
      </c>
      <c r="AT311" s="196" t="s">
        <v>211</v>
      </c>
      <c r="AU311" s="196" t="s">
        <v>85</v>
      </c>
      <c r="AY311" s="16" t="s">
        <v>133</v>
      </c>
      <c r="BE311" s="197">
        <f>IF(N311="základní",J311,0)</f>
        <v>0</v>
      </c>
      <c r="BF311" s="197">
        <f>IF(N311="snížená",J311,0)</f>
        <v>0</v>
      </c>
      <c r="BG311" s="197">
        <f>IF(N311="zákl. přenesená",J311,0)</f>
        <v>0</v>
      </c>
      <c r="BH311" s="197">
        <f>IF(N311="sníž. přenesená",J311,0)</f>
        <v>0</v>
      </c>
      <c r="BI311" s="197">
        <f>IF(N311="nulová",J311,0)</f>
        <v>0</v>
      </c>
      <c r="BJ311" s="16" t="s">
        <v>83</v>
      </c>
      <c r="BK311" s="197">
        <f>ROUND(I311*H311,2)</f>
        <v>0</v>
      </c>
      <c r="BL311" s="16" t="s">
        <v>215</v>
      </c>
      <c r="BM311" s="196" t="s">
        <v>516</v>
      </c>
    </row>
    <row r="312" spans="1:65" s="13" customFormat="1" ht="11.25">
      <c r="B312" s="198"/>
      <c r="C312" s="199"/>
      <c r="D312" s="200" t="s">
        <v>143</v>
      </c>
      <c r="E312" s="199"/>
      <c r="F312" s="202" t="s">
        <v>517</v>
      </c>
      <c r="G312" s="199"/>
      <c r="H312" s="203">
        <v>27.09</v>
      </c>
      <c r="I312" s="204"/>
      <c r="J312" s="199"/>
      <c r="K312" s="199"/>
      <c r="L312" s="205"/>
      <c r="M312" s="206"/>
      <c r="N312" s="207"/>
      <c r="O312" s="207"/>
      <c r="P312" s="207"/>
      <c r="Q312" s="207"/>
      <c r="R312" s="207"/>
      <c r="S312" s="207"/>
      <c r="T312" s="208"/>
      <c r="AT312" s="209" t="s">
        <v>143</v>
      </c>
      <c r="AU312" s="209" t="s">
        <v>85</v>
      </c>
      <c r="AV312" s="13" t="s">
        <v>85</v>
      </c>
      <c r="AW312" s="13" t="s">
        <v>4</v>
      </c>
      <c r="AX312" s="13" t="s">
        <v>83</v>
      </c>
      <c r="AY312" s="209" t="s">
        <v>133</v>
      </c>
    </row>
    <row r="313" spans="1:65" s="2" customFormat="1" ht="24.2" customHeight="1">
      <c r="A313" s="33"/>
      <c r="B313" s="34"/>
      <c r="C313" s="185" t="s">
        <v>518</v>
      </c>
      <c r="D313" s="185" t="s">
        <v>136</v>
      </c>
      <c r="E313" s="186" t="s">
        <v>519</v>
      </c>
      <c r="F313" s="187" t="s">
        <v>520</v>
      </c>
      <c r="G313" s="188" t="s">
        <v>139</v>
      </c>
      <c r="H313" s="189">
        <v>40.6</v>
      </c>
      <c r="I313" s="190"/>
      <c r="J313" s="191">
        <f>ROUND(I313*H313,2)</f>
        <v>0</v>
      </c>
      <c r="K313" s="187" t="s">
        <v>140</v>
      </c>
      <c r="L313" s="38"/>
      <c r="M313" s="192" t="s">
        <v>1</v>
      </c>
      <c r="N313" s="193" t="s">
        <v>40</v>
      </c>
      <c r="O313" s="70"/>
      <c r="P313" s="194">
        <f>O313*H313</f>
        <v>0</v>
      </c>
      <c r="Q313" s="194">
        <v>0</v>
      </c>
      <c r="R313" s="194">
        <f>Q313*H313</f>
        <v>0</v>
      </c>
      <c r="S313" s="194">
        <v>0</v>
      </c>
      <c r="T313" s="195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96" t="s">
        <v>215</v>
      </c>
      <c r="AT313" s="196" t="s">
        <v>136</v>
      </c>
      <c r="AU313" s="196" t="s">
        <v>85</v>
      </c>
      <c r="AY313" s="16" t="s">
        <v>133</v>
      </c>
      <c r="BE313" s="197">
        <f>IF(N313="základní",J313,0)</f>
        <v>0</v>
      </c>
      <c r="BF313" s="197">
        <f>IF(N313="snížená",J313,0)</f>
        <v>0</v>
      </c>
      <c r="BG313" s="197">
        <f>IF(N313="zákl. přenesená",J313,0)</f>
        <v>0</v>
      </c>
      <c r="BH313" s="197">
        <f>IF(N313="sníž. přenesená",J313,0)</f>
        <v>0</v>
      </c>
      <c r="BI313" s="197">
        <f>IF(N313="nulová",J313,0)</f>
        <v>0</v>
      </c>
      <c r="BJ313" s="16" t="s">
        <v>83</v>
      </c>
      <c r="BK313" s="197">
        <f>ROUND(I313*H313,2)</f>
        <v>0</v>
      </c>
      <c r="BL313" s="16" t="s">
        <v>215</v>
      </c>
      <c r="BM313" s="196" t="s">
        <v>521</v>
      </c>
    </row>
    <row r="314" spans="1:65" s="2" customFormat="1" ht="24.2" customHeight="1">
      <c r="A314" s="33"/>
      <c r="B314" s="34"/>
      <c r="C314" s="185" t="s">
        <v>522</v>
      </c>
      <c r="D314" s="185" t="s">
        <v>136</v>
      </c>
      <c r="E314" s="186" t="s">
        <v>523</v>
      </c>
      <c r="F314" s="187" t="s">
        <v>524</v>
      </c>
      <c r="G314" s="188" t="s">
        <v>258</v>
      </c>
      <c r="H314" s="189">
        <v>0.44700000000000001</v>
      </c>
      <c r="I314" s="190"/>
      <c r="J314" s="191">
        <f>ROUND(I314*H314,2)</f>
        <v>0</v>
      </c>
      <c r="K314" s="187" t="s">
        <v>140</v>
      </c>
      <c r="L314" s="38"/>
      <c r="M314" s="192" t="s">
        <v>1</v>
      </c>
      <c r="N314" s="193" t="s">
        <v>40</v>
      </c>
      <c r="O314" s="70"/>
      <c r="P314" s="194">
        <f>O314*H314</f>
        <v>0</v>
      </c>
      <c r="Q314" s="194">
        <v>0</v>
      </c>
      <c r="R314" s="194">
        <f>Q314*H314</f>
        <v>0</v>
      </c>
      <c r="S314" s="194">
        <v>0</v>
      </c>
      <c r="T314" s="195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96" t="s">
        <v>215</v>
      </c>
      <c r="AT314" s="196" t="s">
        <v>136</v>
      </c>
      <c r="AU314" s="196" t="s">
        <v>85</v>
      </c>
      <c r="AY314" s="16" t="s">
        <v>133</v>
      </c>
      <c r="BE314" s="197">
        <f>IF(N314="základní",J314,0)</f>
        <v>0</v>
      </c>
      <c r="BF314" s="197">
        <f>IF(N314="snížená",J314,0)</f>
        <v>0</v>
      </c>
      <c r="BG314" s="197">
        <f>IF(N314="zákl. přenesená",J314,0)</f>
        <v>0</v>
      </c>
      <c r="BH314" s="197">
        <f>IF(N314="sníž. přenesená",J314,0)</f>
        <v>0</v>
      </c>
      <c r="BI314" s="197">
        <f>IF(N314="nulová",J314,0)</f>
        <v>0</v>
      </c>
      <c r="BJ314" s="16" t="s">
        <v>83</v>
      </c>
      <c r="BK314" s="197">
        <f>ROUND(I314*H314,2)</f>
        <v>0</v>
      </c>
      <c r="BL314" s="16" t="s">
        <v>215</v>
      </c>
      <c r="BM314" s="196" t="s">
        <v>525</v>
      </c>
    </row>
    <row r="315" spans="1:65" s="12" customFormat="1" ht="22.9" customHeight="1">
      <c r="B315" s="169"/>
      <c r="C315" s="170"/>
      <c r="D315" s="171" t="s">
        <v>74</v>
      </c>
      <c r="E315" s="183" t="s">
        <v>526</v>
      </c>
      <c r="F315" s="183" t="s">
        <v>527</v>
      </c>
      <c r="G315" s="170"/>
      <c r="H315" s="170"/>
      <c r="I315" s="173"/>
      <c r="J315" s="184">
        <f>BK315</f>
        <v>0</v>
      </c>
      <c r="K315" s="170"/>
      <c r="L315" s="175"/>
      <c r="M315" s="176"/>
      <c r="N315" s="177"/>
      <c r="O315" s="177"/>
      <c r="P315" s="178">
        <f>SUM(P316:P352)</f>
        <v>0</v>
      </c>
      <c r="Q315" s="177"/>
      <c r="R315" s="178">
        <f>SUM(R316:R352)</f>
        <v>0.18364364999999999</v>
      </c>
      <c r="S315" s="177"/>
      <c r="T315" s="179">
        <f>SUM(T316:T352)</f>
        <v>0.24522000000000002</v>
      </c>
      <c r="AR315" s="180" t="s">
        <v>85</v>
      </c>
      <c r="AT315" s="181" t="s">
        <v>74</v>
      </c>
      <c r="AU315" s="181" t="s">
        <v>83</v>
      </c>
      <c r="AY315" s="180" t="s">
        <v>133</v>
      </c>
      <c r="BK315" s="182">
        <f>SUM(BK316:BK352)</f>
        <v>0</v>
      </c>
    </row>
    <row r="316" spans="1:65" s="2" customFormat="1" ht="16.5" customHeight="1">
      <c r="A316" s="33"/>
      <c r="B316" s="34"/>
      <c r="C316" s="185" t="s">
        <v>528</v>
      </c>
      <c r="D316" s="185" t="s">
        <v>136</v>
      </c>
      <c r="E316" s="186" t="s">
        <v>529</v>
      </c>
      <c r="F316" s="187" t="s">
        <v>530</v>
      </c>
      <c r="G316" s="188" t="s">
        <v>139</v>
      </c>
      <c r="H316" s="189">
        <v>5.2</v>
      </c>
      <c r="I316" s="190"/>
      <c r="J316" s="191">
        <f>ROUND(I316*H316,2)</f>
        <v>0</v>
      </c>
      <c r="K316" s="187" t="s">
        <v>140</v>
      </c>
      <c r="L316" s="38"/>
      <c r="M316" s="192" t="s">
        <v>1</v>
      </c>
      <c r="N316" s="193" t="s">
        <v>40</v>
      </c>
      <c r="O316" s="70"/>
      <c r="P316" s="194">
        <f>O316*H316</f>
        <v>0</v>
      </c>
      <c r="Q316" s="194">
        <v>0</v>
      </c>
      <c r="R316" s="194">
        <f>Q316*H316</f>
        <v>0</v>
      </c>
      <c r="S316" s="194">
        <v>0</v>
      </c>
      <c r="T316" s="195">
        <f>S316*H316</f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96" t="s">
        <v>215</v>
      </c>
      <c r="AT316" s="196" t="s">
        <v>136</v>
      </c>
      <c r="AU316" s="196" t="s">
        <v>85</v>
      </c>
      <c r="AY316" s="16" t="s">
        <v>133</v>
      </c>
      <c r="BE316" s="197">
        <f>IF(N316="základní",J316,0)</f>
        <v>0</v>
      </c>
      <c r="BF316" s="197">
        <f>IF(N316="snížená",J316,0)</f>
        <v>0</v>
      </c>
      <c r="BG316" s="197">
        <f>IF(N316="zákl. přenesená",J316,0)</f>
        <v>0</v>
      </c>
      <c r="BH316" s="197">
        <f>IF(N316="sníž. přenesená",J316,0)</f>
        <v>0</v>
      </c>
      <c r="BI316" s="197">
        <f>IF(N316="nulová",J316,0)</f>
        <v>0</v>
      </c>
      <c r="BJ316" s="16" t="s">
        <v>83</v>
      </c>
      <c r="BK316" s="197">
        <f>ROUND(I316*H316,2)</f>
        <v>0</v>
      </c>
      <c r="BL316" s="16" t="s">
        <v>215</v>
      </c>
      <c r="BM316" s="196" t="s">
        <v>531</v>
      </c>
    </row>
    <row r="317" spans="1:65" s="13" customFormat="1" ht="11.25">
      <c r="B317" s="198"/>
      <c r="C317" s="199"/>
      <c r="D317" s="200" t="s">
        <v>143</v>
      </c>
      <c r="E317" s="201" t="s">
        <v>1</v>
      </c>
      <c r="F317" s="202" t="s">
        <v>532</v>
      </c>
      <c r="G317" s="199"/>
      <c r="H317" s="203">
        <v>2.5</v>
      </c>
      <c r="I317" s="204"/>
      <c r="J317" s="199"/>
      <c r="K317" s="199"/>
      <c r="L317" s="205"/>
      <c r="M317" s="206"/>
      <c r="N317" s="207"/>
      <c r="O317" s="207"/>
      <c r="P317" s="207"/>
      <c r="Q317" s="207"/>
      <c r="R317" s="207"/>
      <c r="S317" s="207"/>
      <c r="T317" s="208"/>
      <c r="AT317" s="209" t="s">
        <v>143</v>
      </c>
      <c r="AU317" s="209" t="s">
        <v>85</v>
      </c>
      <c r="AV317" s="13" t="s">
        <v>85</v>
      </c>
      <c r="AW317" s="13" t="s">
        <v>31</v>
      </c>
      <c r="AX317" s="13" t="s">
        <v>75</v>
      </c>
      <c r="AY317" s="209" t="s">
        <v>133</v>
      </c>
    </row>
    <row r="318" spans="1:65" s="13" customFormat="1" ht="11.25">
      <c r="B318" s="198"/>
      <c r="C318" s="199"/>
      <c r="D318" s="200" t="s">
        <v>143</v>
      </c>
      <c r="E318" s="201" t="s">
        <v>1</v>
      </c>
      <c r="F318" s="202" t="s">
        <v>533</v>
      </c>
      <c r="G318" s="199"/>
      <c r="H318" s="203">
        <v>1.26</v>
      </c>
      <c r="I318" s="204"/>
      <c r="J318" s="199"/>
      <c r="K318" s="199"/>
      <c r="L318" s="205"/>
      <c r="M318" s="206"/>
      <c r="N318" s="207"/>
      <c r="O318" s="207"/>
      <c r="P318" s="207"/>
      <c r="Q318" s="207"/>
      <c r="R318" s="207"/>
      <c r="S318" s="207"/>
      <c r="T318" s="208"/>
      <c r="AT318" s="209" t="s">
        <v>143</v>
      </c>
      <c r="AU318" s="209" t="s">
        <v>85</v>
      </c>
      <c r="AV318" s="13" t="s">
        <v>85</v>
      </c>
      <c r="AW318" s="13" t="s">
        <v>31</v>
      </c>
      <c r="AX318" s="13" t="s">
        <v>75</v>
      </c>
      <c r="AY318" s="209" t="s">
        <v>133</v>
      </c>
    </row>
    <row r="319" spans="1:65" s="13" customFormat="1" ht="11.25">
      <c r="B319" s="198"/>
      <c r="C319" s="199"/>
      <c r="D319" s="200" t="s">
        <v>143</v>
      </c>
      <c r="E319" s="201" t="s">
        <v>1</v>
      </c>
      <c r="F319" s="202" t="s">
        <v>534</v>
      </c>
      <c r="G319" s="199"/>
      <c r="H319" s="203">
        <v>1.44</v>
      </c>
      <c r="I319" s="204"/>
      <c r="J319" s="199"/>
      <c r="K319" s="199"/>
      <c r="L319" s="205"/>
      <c r="M319" s="206"/>
      <c r="N319" s="207"/>
      <c r="O319" s="207"/>
      <c r="P319" s="207"/>
      <c r="Q319" s="207"/>
      <c r="R319" s="207"/>
      <c r="S319" s="207"/>
      <c r="T319" s="208"/>
      <c r="AT319" s="209" t="s">
        <v>143</v>
      </c>
      <c r="AU319" s="209" t="s">
        <v>85</v>
      </c>
      <c r="AV319" s="13" t="s">
        <v>85</v>
      </c>
      <c r="AW319" s="13" t="s">
        <v>31</v>
      </c>
      <c r="AX319" s="13" t="s">
        <v>75</v>
      </c>
      <c r="AY319" s="209" t="s">
        <v>133</v>
      </c>
    </row>
    <row r="320" spans="1:65" s="14" customFormat="1" ht="11.25">
      <c r="B320" s="210"/>
      <c r="C320" s="211"/>
      <c r="D320" s="200" t="s">
        <v>143</v>
      </c>
      <c r="E320" s="212" t="s">
        <v>1</v>
      </c>
      <c r="F320" s="213" t="s">
        <v>150</v>
      </c>
      <c r="G320" s="211"/>
      <c r="H320" s="214">
        <v>5.1999999999999993</v>
      </c>
      <c r="I320" s="215"/>
      <c r="J320" s="211"/>
      <c r="K320" s="211"/>
      <c r="L320" s="216"/>
      <c r="M320" s="217"/>
      <c r="N320" s="218"/>
      <c r="O320" s="218"/>
      <c r="P320" s="218"/>
      <c r="Q320" s="218"/>
      <c r="R320" s="218"/>
      <c r="S320" s="218"/>
      <c r="T320" s="219"/>
      <c r="AT320" s="220" t="s">
        <v>143</v>
      </c>
      <c r="AU320" s="220" t="s">
        <v>85</v>
      </c>
      <c r="AV320" s="14" t="s">
        <v>141</v>
      </c>
      <c r="AW320" s="14" t="s">
        <v>31</v>
      </c>
      <c r="AX320" s="14" t="s">
        <v>83</v>
      </c>
      <c r="AY320" s="220" t="s">
        <v>133</v>
      </c>
    </row>
    <row r="321" spans="1:65" s="2" customFormat="1" ht="16.5" customHeight="1">
      <c r="A321" s="33"/>
      <c r="B321" s="34"/>
      <c r="C321" s="185" t="s">
        <v>535</v>
      </c>
      <c r="D321" s="185" t="s">
        <v>136</v>
      </c>
      <c r="E321" s="186" t="s">
        <v>536</v>
      </c>
      <c r="F321" s="187" t="s">
        <v>537</v>
      </c>
      <c r="G321" s="188" t="s">
        <v>139</v>
      </c>
      <c r="H321" s="189">
        <v>5.2</v>
      </c>
      <c r="I321" s="190"/>
      <c r="J321" s="191">
        <f>ROUND(I321*H321,2)</f>
        <v>0</v>
      </c>
      <c r="K321" s="187" t="s">
        <v>140</v>
      </c>
      <c r="L321" s="38"/>
      <c r="M321" s="192" t="s">
        <v>1</v>
      </c>
      <c r="N321" s="193" t="s">
        <v>40</v>
      </c>
      <c r="O321" s="70"/>
      <c r="P321" s="194">
        <f>O321*H321</f>
        <v>0</v>
      </c>
      <c r="Q321" s="194">
        <v>2.9999999999999997E-4</v>
      </c>
      <c r="R321" s="194">
        <f>Q321*H321</f>
        <v>1.56E-3</v>
      </c>
      <c r="S321" s="194">
        <v>0</v>
      </c>
      <c r="T321" s="195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96" t="s">
        <v>215</v>
      </c>
      <c r="AT321" s="196" t="s">
        <v>136</v>
      </c>
      <c r="AU321" s="196" t="s">
        <v>85</v>
      </c>
      <c r="AY321" s="16" t="s">
        <v>133</v>
      </c>
      <c r="BE321" s="197">
        <f>IF(N321="základní",J321,0)</f>
        <v>0</v>
      </c>
      <c r="BF321" s="197">
        <f>IF(N321="snížená",J321,0)</f>
        <v>0</v>
      </c>
      <c r="BG321" s="197">
        <f>IF(N321="zákl. přenesená",J321,0)</f>
        <v>0</v>
      </c>
      <c r="BH321" s="197">
        <f>IF(N321="sníž. přenesená",J321,0)</f>
        <v>0</v>
      </c>
      <c r="BI321" s="197">
        <f>IF(N321="nulová",J321,0)</f>
        <v>0</v>
      </c>
      <c r="BJ321" s="16" t="s">
        <v>83</v>
      </c>
      <c r="BK321" s="197">
        <f>ROUND(I321*H321,2)</f>
        <v>0</v>
      </c>
      <c r="BL321" s="16" t="s">
        <v>215</v>
      </c>
      <c r="BM321" s="196" t="s">
        <v>538</v>
      </c>
    </row>
    <row r="322" spans="1:65" s="2" customFormat="1" ht="24.2" customHeight="1">
      <c r="A322" s="33"/>
      <c r="B322" s="34"/>
      <c r="C322" s="185" t="s">
        <v>539</v>
      </c>
      <c r="D322" s="185" t="s">
        <v>136</v>
      </c>
      <c r="E322" s="186" t="s">
        <v>540</v>
      </c>
      <c r="F322" s="187" t="s">
        <v>541</v>
      </c>
      <c r="G322" s="188" t="s">
        <v>139</v>
      </c>
      <c r="H322" s="189">
        <v>5.2</v>
      </c>
      <c r="I322" s="190"/>
      <c r="J322" s="191">
        <f>ROUND(I322*H322,2)</f>
        <v>0</v>
      </c>
      <c r="K322" s="187" t="s">
        <v>140</v>
      </c>
      <c r="L322" s="38"/>
      <c r="M322" s="192" t="s">
        <v>1</v>
      </c>
      <c r="N322" s="193" t="s">
        <v>40</v>
      </c>
      <c r="O322" s="70"/>
      <c r="P322" s="194">
        <f>O322*H322</f>
        <v>0</v>
      </c>
      <c r="Q322" s="194">
        <v>1.5E-3</v>
      </c>
      <c r="R322" s="194">
        <f>Q322*H322</f>
        <v>7.8000000000000005E-3</v>
      </c>
      <c r="S322" s="194">
        <v>0</v>
      </c>
      <c r="T322" s="195">
        <f>S322*H322</f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96" t="s">
        <v>215</v>
      </c>
      <c r="AT322" s="196" t="s">
        <v>136</v>
      </c>
      <c r="AU322" s="196" t="s">
        <v>85</v>
      </c>
      <c r="AY322" s="16" t="s">
        <v>133</v>
      </c>
      <c r="BE322" s="197">
        <f>IF(N322="základní",J322,0)</f>
        <v>0</v>
      </c>
      <c r="BF322" s="197">
        <f>IF(N322="snížená",J322,0)</f>
        <v>0</v>
      </c>
      <c r="BG322" s="197">
        <f>IF(N322="zákl. přenesená",J322,0)</f>
        <v>0</v>
      </c>
      <c r="BH322" s="197">
        <f>IF(N322="sníž. přenesená",J322,0)</f>
        <v>0</v>
      </c>
      <c r="BI322" s="197">
        <f>IF(N322="nulová",J322,0)</f>
        <v>0</v>
      </c>
      <c r="BJ322" s="16" t="s">
        <v>83</v>
      </c>
      <c r="BK322" s="197">
        <f>ROUND(I322*H322,2)</f>
        <v>0</v>
      </c>
      <c r="BL322" s="16" t="s">
        <v>215</v>
      </c>
      <c r="BM322" s="196" t="s">
        <v>542</v>
      </c>
    </row>
    <row r="323" spans="1:65" s="13" customFormat="1" ht="11.25">
      <c r="B323" s="198"/>
      <c r="C323" s="199"/>
      <c r="D323" s="200" t="s">
        <v>143</v>
      </c>
      <c r="E323" s="201" t="s">
        <v>1</v>
      </c>
      <c r="F323" s="202" t="s">
        <v>532</v>
      </c>
      <c r="G323" s="199"/>
      <c r="H323" s="203">
        <v>2.5</v>
      </c>
      <c r="I323" s="204"/>
      <c r="J323" s="199"/>
      <c r="K323" s="199"/>
      <c r="L323" s="205"/>
      <c r="M323" s="206"/>
      <c r="N323" s="207"/>
      <c r="O323" s="207"/>
      <c r="P323" s="207"/>
      <c r="Q323" s="207"/>
      <c r="R323" s="207"/>
      <c r="S323" s="207"/>
      <c r="T323" s="208"/>
      <c r="AT323" s="209" t="s">
        <v>143</v>
      </c>
      <c r="AU323" s="209" t="s">
        <v>85</v>
      </c>
      <c r="AV323" s="13" t="s">
        <v>85</v>
      </c>
      <c r="AW323" s="13" t="s">
        <v>31</v>
      </c>
      <c r="AX323" s="13" t="s">
        <v>75</v>
      </c>
      <c r="AY323" s="209" t="s">
        <v>133</v>
      </c>
    </row>
    <row r="324" spans="1:65" s="13" customFormat="1" ht="11.25">
      <c r="B324" s="198"/>
      <c r="C324" s="199"/>
      <c r="D324" s="200" t="s">
        <v>143</v>
      </c>
      <c r="E324" s="201" t="s">
        <v>1</v>
      </c>
      <c r="F324" s="202" t="s">
        <v>533</v>
      </c>
      <c r="G324" s="199"/>
      <c r="H324" s="203">
        <v>1.26</v>
      </c>
      <c r="I324" s="204"/>
      <c r="J324" s="199"/>
      <c r="K324" s="199"/>
      <c r="L324" s="205"/>
      <c r="M324" s="206"/>
      <c r="N324" s="207"/>
      <c r="O324" s="207"/>
      <c r="P324" s="207"/>
      <c r="Q324" s="207"/>
      <c r="R324" s="207"/>
      <c r="S324" s="207"/>
      <c r="T324" s="208"/>
      <c r="AT324" s="209" t="s">
        <v>143</v>
      </c>
      <c r="AU324" s="209" t="s">
        <v>85</v>
      </c>
      <c r="AV324" s="13" t="s">
        <v>85</v>
      </c>
      <c r="AW324" s="13" t="s">
        <v>31</v>
      </c>
      <c r="AX324" s="13" t="s">
        <v>75</v>
      </c>
      <c r="AY324" s="209" t="s">
        <v>133</v>
      </c>
    </row>
    <row r="325" spans="1:65" s="13" customFormat="1" ht="11.25">
      <c r="B325" s="198"/>
      <c r="C325" s="199"/>
      <c r="D325" s="200" t="s">
        <v>143</v>
      </c>
      <c r="E325" s="201" t="s">
        <v>1</v>
      </c>
      <c r="F325" s="202" t="s">
        <v>534</v>
      </c>
      <c r="G325" s="199"/>
      <c r="H325" s="203">
        <v>1.44</v>
      </c>
      <c r="I325" s="204"/>
      <c r="J325" s="199"/>
      <c r="K325" s="199"/>
      <c r="L325" s="205"/>
      <c r="M325" s="206"/>
      <c r="N325" s="207"/>
      <c r="O325" s="207"/>
      <c r="P325" s="207"/>
      <c r="Q325" s="207"/>
      <c r="R325" s="207"/>
      <c r="S325" s="207"/>
      <c r="T325" s="208"/>
      <c r="AT325" s="209" t="s">
        <v>143</v>
      </c>
      <c r="AU325" s="209" t="s">
        <v>85</v>
      </c>
      <c r="AV325" s="13" t="s">
        <v>85</v>
      </c>
      <c r="AW325" s="13" t="s">
        <v>31</v>
      </c>
      <c r="AX325" s="13" t="s">
        <v>75</v>
      </c>
      <c r="AY325" s="209" t="s">
        <v>133</v>
      </c>
    </row>
    <row r="326" spans="1:65" s="14" customFormat="1" ht="11.25">
      <c r="B326" s="210"/>
      <c r="C326" s="211"/>
      <c r="D326" s="200" t="s">
        <v>143</v>
      </c>
      <c r="E326" s="212" t="s">
        <v>1</v>
      </c>
      <c r="F326" s="213" t="s">
        <v>150</v>
      </c>
      <c r="G326" s="211"/>
      <c r="H326" s="214">
        <v>5.1999999999999993</v>
      </c>
      <c r="I326" s="215"/>
      <c r="J326" s="211"/>
      <c r="K326" s="211"/>
      <c r="L326" s="216"/>
      <c r="M326" s="217"/>
      <c r="N326" s="218"/>
      <c r="O326" s="218"/>
      <c r="P326" s="218"/>
      <c r="Q326" s="218"/>
      <c r="R326" s="218"/>
      <c r="S326" s="218"/>
      <c r="T326" s="219"/>
      <c r="AT326" s="220" t="s">
        <v>143</v>
      </c>
      <c r="AU326" s="220" t="s">
        <v>85</v>
      </c>
      <c r="AV326" s="14" t="s">
        <v>141</v>
      </c>
      <c r="AW326" s="14" t="s">
        <v>31</v>
      </c>
      <c r="AX326" s="14" t="s">
        <v>83</v>
      </c>
      <c r="AY326" s="220" t="s">
        <v>133</v>
      </c>
    </row>
    <row r="327" spans="1:65" s="2" customFormat="1" ht="16.5" customHeight="1">
      <c r="A327" s="33"/>
      <c r="B327" s="34"/>
      <c r="C327" s="185" t="s">
        <v>543</v>
      </c>
      <c r="D327" s="185" t="s">
        <v>136</v>
      </c>
      <c r="E327" s="186" t="s">
        <v>544</v>
      </c>
      <c r="F327" s="187" t="s">
        <v>545</v>
      </c>
      <c r="G327" s="188" t="s">
        <v>208</v>
      </c>
      <c r="H327" s="189">
        <v>1</v>
      </c>
      <c r="I327" s="190"/>
      <c r="J327" s="191">
        <f>ROUND(I327*H327,2)</f>
        <v>0</v>
      </c>
      <c r="K327" s="187" t="s">
        <v>140</v>
      </c>
      <c r="L327" s="38"/>
      <c r="M327" s="192" t="s">
        <v>1</v>
      </c>
      <c r="N327" s="193" t="s">
        <v>40</v>
      </c>
      <c r="O327" s="70"/>
      <c r="P327" s="194">
        <f>O327*H327</f>
        <v>0</v>
      </c>
      <c r="Q327" s="194">
        <v>2.1000000000000001E-4</v>
      </c>
      <c r="R327" s="194">
        <f>Q327*H327</f>
        <v>2.1000000000000001E-4</v>
      </c>
      <c r="S327" s="194">
        <v>0</v>
      </c>
      <c r="T327" s="195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96" t="s">
        <v>215</v>
      </c>
      <c r="AT327" s="196" t="s">
        <v>136</v>
      </c>
      <c r="AU327" s="196" t="s">
        <v>85</v>
      </c>
      <c r="AY327" s="16" t="s">
        <v>133</v>
      </c>
      <c r="BE327" s="197">
        <f>IF(N327="základní",J327,0)</f>
        <v>0</v>
      </c>
      <c r="BF327" s="197">
        <f>IF(N327="snížená",J327,0)</f>
        <v>0</v>
      </c>
      <c r="BG327" s="197">
        <f>IF(N327="zákl. přenesená",J327,0)</f>
        <v>0</v>
      </c>
      <c r="BH327" s="197">
        <f>IF(N327="sníž. přenesená",J327,0)</f>
        <v>0</v>
      </c>
      <c r="BI327" s="197">
        <f>IF(N327="nulová",J327,0)</f>
        <v>0</v>
      </c>
      <c r="BJ327" s="16" t="s">
        <v>83</v>
      </c>
      <c r="BK327" s="197">
        <f>ROUND(I327*H327,2)</f>
        <v>0</v>
      </c>
      <c r="BL327" s="16" t="s">
        <v>215</v>
      </c>
      <c r="BM327" s="196" t="s">
        <v>546</v>
      </c>
    </row>
    <row r="328" spans="1:65" s="2" customFormat="1" ht="16.5" customHeight="1">
      <c r="A328" s="33"/>
      <c r="B328" s="34"/>
      <c r="C328" s="185" t="s">
        <v>547</v>
      </c>
      <c r="D328" s="185" t="s">
        <v>136</v>
      </c>
      <c r="E328" s="186" t="s">
        <v>548</v>
      </c>
      <c r="F328" s="187" t="s">
        <v>549</v>
      </c>
      <c r="G328" s="188" t="s">
        <v>208</v>
      </c>
      <c r="H328" s="189">
        <v>1</v>
      </c>
      <c r="I328" s="190"/>
      <c r="J328" s="191">
        <f>ROUND(I328*H328,2)</f>
        <v>0</v>
      </c>
      <c r="K328" s="187" t="s">
        <v>140</v>
      </c>
      <c r="L328" s="38"/>
      <c r="M328" s="192" t="s">
        <v>1</v>
      </c>
      <c r="N328" s="193" t="s">
        <v>40</v>
      </c>
      <c r="O328" s="70"/>
      <c r="P328" s="194">
        <f>O328*H328</f>
        <v>0</v>
      </c>
      <c r="Q328" s="194">
        <v>2.0000000000000001E-4</v>
      </c>
      <c r="R328" s="194">
        <f>Q328*H328</f>
        <v>2.0000000000000001E-4</v>
      </c>
      <c r="S328" s="194">
        <v>0</v>
      </c>
      <c r="T328" s="195">
        <f>S328*H328</f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96" t="s">
        <v>215</v>
      </c>
      <c r="AT328" s="196" t="s">
        <v>136</v>
      </c>
      <c r="AU328" s="196" t="s">
        <v>85</v>
      </c>
      <c r="AY328" s="16" t="s">
        <v>133</v>
      </c>
      <c r="BE328" s="197">
        <f>IF(N328="základní",J328,0)</f>
        <v>0</v>
      </c>
      <c r="BF328" s="197">
        <f>IF(N328="snížená",J328,0)</f>
        <v>0</v>
      </c>
      <c r="BG328" s="197">
        <f>IF(N328="zákl. přenesená",J328,0)</f>
        <v>0</v>
      </c>
      <c r="BH328" s="197">
        <f>IF(N328="sníž. přenesená",J328,0)</f>
        <v>0</v>
      </c>
      <c r="BI328" s="197">
        <f>IF(N328="nulová",J328,0)</f>
        <v>0</v>
      </c>
      <c r="BJ328" s="16" t="s">
        <v>83</v>
      </c>
      <c r="BK328" s="197">
        <f>ROUND(I328*H328,2)</f>
        <v>0</v>
      </c>
      <c r="BL328" s="16" t="s">
        <v>215</v>
      </c>
      <c r="BM328" s="196" t="s">
        <v>550</v>
      </c>
    </row>
    <row r="329" spans="1:65" s="2" customFormat="1" ht="24.2" customHeight="1">
      <c r="A329" s="33"/>
      <c r="B329" s="34"/>
      <c r="C329" s="185" t="s">
        <v>551</v>
      </c>
      <c r="D329" s="185" t="s">
        <v>136</v>
      </c>
      <c r="E329" s="186" t="s">
        <v>552</v>
      </c>
      <c r="F329" s="187" t="s">
        <v>553</v>
      </c>
      <c r="G329" s="188" t="s">
        <v>229</v>
      </c>
      <c r="H329" s="189">
        <v>2</v>
      </c>
      <c r="I329" s="190"/>
      <c r="J329" s="191">
        <f>ROUND(I329*H329,2)</f>
        <v>0</v>
      </c>
      <c r="K329" s="187" t="s">
        <v>140</v>
      </c>
      <c r="L329" s="38"/>
      <c r="M329" s="192" t="s">
        <v>1</v>
      </c>
      <c r="N329" s="193" t="s">
        <v>40</v>
      </c>
      <c r="O329" s="70"/>
      <c r="P329" s="194">
        <f>O329*H329</f>
        <v>0</v>
      </c>
      <c r="Q329" s="194">
        <v>3.2000000000000003E-4</v>
      </c>
      <c r="R329" s="194">
        <f>Q329*H329</f>
        <v>6.4000000000000005E-4</v>
      </c>
      <c r="S329" s="194">
        <v>0</v>
      </c>
      <c r="T329" s="195">
        <f>S329*H329</f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96" t="s">
        <v>215</v>
      </c>
      <c r="AT329" s="196" t="s">
        <v>136</v>
      </c>
      <c r="AU329" s="196" t="s">
        <v>85</v>
      </c>
      <c r="AY329" s="16" t="s">
        <v>133</v>
      </c>
      <c r="BE329" s="197">
        <f>IF(N329="základní",J329,0)</f>
        <v>0</v>
      </c>
      <c r="BF329" s="197">
        <f>IF(N329="snížená",J329,0)</f>
        <v>0</v>
      </c>
      <c r="BG329" s="197">
        <f>IF(N329="zákl. přenesená",J329,0)</f>
        <v>0</v>
      </c>
      <c r="BH329" s="197">
        <f>IF(N329="sníž. přenesená",J329,0)</f>
        <v>0</v>
      </c>
      <c r="BI329" s="197">
        <f>IF(N329="nulová",J329,0)</f>
        <v>0</v>
      </c>
      <c r="BJ329" s="16" t="s">
        <v>83</v>
      </c>
      <c r="BK329" s="197">
        <f>ROUND(I329*H329,2)</f>
        <v>0</v>
      </c>
      <c r="BL329" s="16" t="s">
        <v>215</v>
      </c>
      <c r="BM329" s="196" t="s">
        <v>554</v>
      </c>
    </row>
    <row r="330" spans="1:65" s="13" customFormat="1" ht="11.25">
      <c r="B330" s="198"/>
      <c r="C330" s="199"/>
      <c r="D330" s="200" t="s">
        <v>143</v>
      </c>
      <c r="E330" s="201" t="s">
        <v>1</v>
      </c>
      <c r="F330" s="202" t="s">
        <v>555</v>
      </c>
      <c r="G330" s="199"/>
      <c r="H330" s="203">
        <v>1.4</v>
      </c>
      <c r="I330" s="204"/>
      <c r="J330" s="199"/>
      <c r="K330" s="199"/>
      <c r="L330" s="205"/>
      <c r="M330" s="206"/>
      <c r="N330" s="207"/>
      <c r="O330" s="207"/>
      <c r="P330" s="207"/>
      <c r="Q330" s="207"/>
      <c r="R330" s="207"/>
      <c r="S330" s="207"/>
      <c r="T330" s="208"/>
      <c r="AT330" s="209" t="s">
        <v>143</v>
      </c>
      <c r="AU330" s="209" t="s">
        <v>85</v>
      </c>
      <c r="AV330" s="13" t="s">
        <v>85</v>
      </c>
      <c r="AW330" s="13" t="s">
        <v>31</v>
      </c>
      <c r="AX330" s="13" t="s">
        <v>75</v>
      </c>
      <c r="AY330" s="209" t="s">
        <v>133</v>
      </c>
    </row>
    <row r="331" spans="1:65" s="13" customFormat="1" ht="11.25">
      <c r="B331" s="198"/>
      <c r="C331" s="199"/>
      <c r="D331" s="200" t="s">
        <v>143</v>
      </c>
      <c r="E331" s="201" t="s">
        <v>1</v>
      </c>
      <c r="F331" s="202" t="s">
        <v>556</v>
      </c>
      <c r="G331" s="199"/>
      <c r="H331" s="203">
        <v>0.6</v>
      </c>
      <c r="I331" s="204"/>
      <c r="J331" s="199"/>
      <c r="K331" s="199"/>
      <c r="L331" s="205"/>
      <c r="M331" s="206"/>
      <c r="N331" s="207"/>
      <c r="O331" s="207"/>
      <c r="P331" s="207"/>
      <c r="Q331" s="207"/>
      <c r="R331" s="207"/>
      <c r="S331" s="207"/>
      <c r="T331" s="208"/>
      <c r="AT331" s="209" t="s">
        <v>143</v>
      </c>
      <c r="AU331" s="209" t="s">
        <v>85</v>
      </c>
      <c r="AV331" s="13" t="s">
        <v>85</v>
      </c>
      <c r="AW331" s="13" t="s">
        <v>31</v>
      </c>
      <c r="AX331" s="13" t="s">
        <v>75</v>
      </c>
      <c r="AY331" s="209" t="s">
        <v>133</v>
      </c>
    </row>
    <row r="332" spans="1:65" s="14" customFormat="1" ht="11.25">
      <c r="B332" s="210"/>
      <c r="C332" s="211"/>
      <c r="D332" s="200" t="s">
        <v>143</v>
      </c>
      <c r="E332" s="212" t="s">
        <v>1</v>
      </c>
      <c r="F332" s="213" t="s">
        <v>150</v>
      </c>
      <c r="G332" s="211"/>
      <c r="H332" s="214">
        <v>2</v>
      </c>
      <c r="I332" s="215"/>
      <c r="J332" s="211"/>
      <c r="K332" s="211"/>
      <c r="L332" s="216"/>
      <c r="M332" s="217"/>
      <c r="N332" s="218"/>
      <c r="O332" s="218"/>
      <c r="P332" s="218"/>
      <c r="Q332" s="218"/>
      <c r="R332" s="218"/>
      <c r="S332" s="218"/>
      <c r="T332" s="219"/>
      <c r="AT332" s="220" t="s">
        <v>143</v>
      </c>
      <c r="AU332" s="220" t="s">
        <v>85</v>
      </c>
      <c r="AV332" s="14" t="s">
        <v>141</v>
      </c>
      <c r="AW332" s="14" t="s">
        <v>31</v>
      </c>
      <c r="AX332" s="14" t="s">
        <v>83</v>
      </c>
      <c r="AY332" s="220" t="s">
        <v>133</v>
      </c>
    </row>
    <row r="333" spans="1:65" s="2" customFormat="1" ht="16.5" customHeight="1">
      <c r="A333" s="33"/>
      <c r="B333" s="34"/>
      <c r="C333" s="185" t="s">
        <v>557</v>
      </c>
      <c r="D333" s="185" t="s">
        <v>136</v>
      </c>
      <c r="E333" s="186" t="s">
        <v>558</v>
      </c>
      <c r="F333" s="187" t="s">
        <v>559</v>
      </c>
      <c r="G333" s="188" t="s">
        <v>139</v>
      </c>
      <c r="H333" s="189">
        <v>5.2</v>
      </c>
      <c r="I333" s="190"/>
      <c r="J333" s="191">
        <f>ROUND(I333*H333,2)</f>
        <v>0</v>
      </c>
      <c r="K333" s="187" t="s">
        <v>140</v>
      </c>
      <c r="L333" s="38"/>
      <c r="M333" s="192" t="s">
        <v>1</v>
      </c>
      <c r="N333" s="193" t="s">
        <v>40</v>
      </c>
      <c r="O333" s="70"/>
      <c r="P333" s="194">
        <f>O333*H333</f>
        <v>0</v>
      </c>
      <c r="Q333" s="194">
        <v>4.4999999999999997E-3</v>
      </c>
      <c r="R333" s="194">
        <f>Q333*H333</f>
        <v>2.3400000000000001E-2</v>
      </c>
      <c r="S333" s="194">
        <v>0</v>
      </c>
      <c r="T333" s="195">
        <f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96" t="s">
        <v>215</v>
      </c>
      <c r="AT333" s="196" t="s">
        <v>136</v>
      </c>
      <c r="AU333" s="196" t="s">
        <v>85</v>
      </c>
      <c r="AY333" s="16" t="s">
        <v>133</v>
      </c>
      <c r="BE333" s="197">
        <f>IF(N333="základní",J333,0)</f>
        <v>0</v>
      </c>
      <c r="BF333" s="197">
        <f>IF(N333="snížená",J333,0)</f>
        <v>0</v>
      </c>
      <c r="BG333" s="197">
        <f>IF(N333="zákl. přenesená",J333,0)</f>
        <v>0</v>
      </c>
      <c r="BH333" s="197">
        <f>IF(N333="sníž. přenesená",J333,0)</f>
        <v>0</v>
      </c>
      <c r="BI333" s="197">
        <f>IF(N333="nulová",J333,0)</f>
        <v>0</v>
      </c>
      <c r="BJ333" s="16" t="s">
        <v>83</v>
      </c>
      <c r="BK333" s="197">
        <f>ROUND(I333*H333,2)</f>
        <v>0</v>
      </c>
      <c r="BL333" s="16" t="s">
        <v>215</v>
      </c>
      <c r="BM333" s="196" t="s">
        <v>560</v>
      </c>
    </row>
    <row r="334" spans="1:65" s="2" customFormat="1" ht="21.75" customHeight="1">
      <c r="A334" s="33"/>
      <c r="B334" s="34"/>
      <c r="C334" s="185" t="s">
        <v>561</v>
      </c>
      <c r="D334" s="185" t="s">
        <v>136</v>
      </c>
      <c r="E334" s="186" t="s">
        <v>562</v>
      </c>
      <c r="F334" s="187" t="s">
        <v>563</v>
      </c>
      <c r="G334" s="188" t="s">
        <v>229</v>
      </c>
      <c r="H334" s="189">
        <v>7.3</v>
      </c>
      <c r="I334" s="190"/>
      <c r="J334" s="191">
        <f>ROUND(I334*H334,2)</f>
        <v>0</v>
      </c>
      <c r="K334" s="187" t="s">
        <v>140</v>
      </c>
      <c r="L334" s="38"/>
      <c r="M334" s="192" t="s">
        <v>1</v>
      </c>
      <c r="N334" s="193" t="s">
        <v>40</v>
      </c>
      <c r="O334" s="70"/>
      <c r="P334" s="194">
        <f>O334*H334</f>
        <v>0</v>
      </c>
      <c r="Q334" s="194">
        <v>2.0000000000000001E-4</v>
      </c>
      <c r="R334" s="194">
        <f>Q334*H334</f>
        <v>1.4599999999999999E-3</v>
      </c>
      <c r="S334" s="194">
        <v>0</v>
      </c>
      <c r="T334" s="195">
        <f>S334*H334</f>
        <v>0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96" t="s">
        <v>215</v>
      </c>
      <c r="AT334" s="196" t="s">
        <v>136</v>
      </c>
      <c r="AU334" s="196" t="s">
        <v>85</v>
      </c>
      <c r="AY334" s="16" t="s">
        <v>133</v>
      </c>
      <c r="BE334" s="197">
        <f>IF(N334="základní",J334,0)</f>
        <v>0</v>
      </c>
      <c r="BF334" s="197">
        <f>IF(N334="snížená",J334,0)</f>
        <v>0</v>
      </c>
      <c r="BG334" s="197">
        <f>IF(N334="zákl. přenesená",J334,0)</f>
        <v>0</v>
      </c>
      <c r="BH334" s="197">
        <f>IF(N334="sníž. přenesená",J334,0)</f>
        <v>0</v>
      </c>
      <c r="BI334" s="197">
        <f>IF(N334="nulová",J334,0)</f>
        <v>0</v>
      </c>
      <c r="BJ334" s="16" t="s">
        <v>83</v>
      </c>
      <c r="BK334" s="197">
        <f>ROUND(I334*H334,2)</f>
        <v>0</v>
      </c>
      <c r="BL334" s="16" t="s">
        <v>215</v>
      </c>
      <c r="BM334" s="196" t="s">
        <v>564</v>
      </c>
    </row>
    <row r="335" spans="1:65" s="13" customFormat="1" ht="11.25">
      <c r="B335" s="198"/>
      <c r="C335" s="199"/>
      <c r="D335" s="200" t="s">
        <v>143</v>
      </c>
      <c r="E335" s="201" t="s">
        <v>1</v>
      </c>
      <c r="F335" s="202" t="s">
        <v>565</v>
      </c>
      <c r="G335" s="199"/>
      <c r="H335" s="203">
        <v>3.7</v>
      </c>
      <c r="I335" s="204"/>
      <c r="J335" s="199"/>
      <c r="K335" s="199"/>
      <c r="L335" s="205"/>
      <c r="M335" s="206"/>
      <c r="N335" s="207"/>
      <c r="O335" s="207"/>
      <c r="P335" s="207"/>
      <c r="Q335" s="207"/>
      <c r="R335" s="207"/>
      <c r="S335" s="207"/>
      <c r="T335" s="208"/>
      <c r="AT335" s="209" t="s">
        <v>143</v>
      </c>
      <c r="AU335" s="209" t="s">
        <v>85</v>
      </c>
      <c r="AV335" s="13" t="s">
        <v>85</v>
      </c>
      <c r="AW335" s="13" t="s">
        <v>31</v>
      </c>
      <c r="AX335" s="13" t="s">
        <v>75</v>
      </c>
      <c r="AY335" s="209" t="s">
        <v>133</v>
      </c>
    </row>
    <row r="336" spans="1:65" s="13" customFormat="1" ht="11.25">
      <c r="B336" s="198"/>
      <c r="C336" s="199"/>
      <c r="D336" s="200" t="s">
        <v>143</v>
      </c>
      <c r="E336" s="201" t="s">
        <v>1</v>
      </c>
      <c r="F336" s="202" t="s">
        <v>566</v>
      </c>
      <c r="G336" s="199"/>
      <c r="H336" s="203">
        <v>3.6</v>
      </c>
      <c r="I336" s="204"/>
      <c r="J336" s="199"/>
      <c r="K336" s="199"/>
      <c r="L336" s="205"/>
      <c r="M336" s="206"/>
      <c r="N336" s="207"/>
      <c r="O336" s="207"/>
      <c r="P336" s="207"/>
      <c r="Q336" s="207"/>
      <c r="R336" s="207"/>
      <c r="S336" s="207"/>
      <c r="T336" s="208"/>
      <c r="AT336" s="209" t="s">
        <v>143</v>
      </c>
      <c r="AU336" s="209" t="s">
        <v>85</v>
      </c>
      <c r="AV336" s="13" t="s">
        <v>85</v>
      </c>
      <c r="AW336" s="13" t="s">
        <v>31</v>
      </c>
      <c r="AX336" s="13" t="s">
        <v>75</v>
      </c>
      <c r="AY336" s="209" t="s">
        <v>133</v>
      </c>
    </row>
    <row r="337" spans="1:65" s="14" customFormat="1" ht="11.25">
      <c r="B337" s="210"/>
      <c r="C337" s="211"/>
      <c r="D337" s="200" t="s">
        <v>143</v>
      </c>
      <c r="E337" s="212" t="s">
        <v>1</v>
      </c>
      <c r="F337" s="213" t="s">
        <v>150</v>
      </c>
      <c r="G337" s="211"/>
      <c r="H337" s="214">
        <v>7.3000000000000007</v>
      </c>
      <c r="I337" s="215"/>
      <c r="J337" s="211"/>
      <c r="K337" s="211"/>
      <c r="L337" s="216"/>
      <c r="M337" s="217"/>
      <c r="N337" s="218"/>
      <c r="O337" s="218"/>
      <c r="P337" s="218"/>
      <c r="Q337" s="218"/>
      <c r="R337" s="218"/>
      <c r="S337" s="218"/>
      <c r="T337" s="219"/>
      <c r="AT337" s="220" t="s">
        <v>143</v>
      </c>
      <c r="AU337" s="220" t="s">
        <v>85</v>
      </c>
      <c r="AV337" s="14" t="s">
        <v>141</v>
      </c>
      <c r="AW337" s="14" t="s">
        <v>31</v>
      </c>
      <c r="AX337" s="14" t="s">
        <v>83</v>
      </c>
      <c r="AY337" s="220" t="s">
        <v>133</v>
      </c>
    </row>
    <row r="338" spans="1:65" s="2" customFormat="1" ht="24.2" customHeight="1">
      <c r="A338" s="33"/>
      <c r="B338" s="34"/>
      <c r="C338" s="221" t="s">
        <v>567</v>
      </c>
      <c r="D338" s="221" t="s">
        <v>211</v>
      </c>
      <c r="E338" s="222" t="s">
        <v>568</v>
      </c>
      <c r="F338" s="223" t="s">
        <v>569</v>
      </c>
      <c r="G338" s="224" t="s">
        <v>229</v>
      </c>
      <c r="H338" s="225">
        <v>8.0299999999999994</v>
      </c>
      <c r="I338" s="226"/>
      <c r="J338" s="227">
        <f>ROUND(I338*H338,2)</f>
        <v>0</v>
      </c>
      <c r="K338" s="223" t="s">
        <v>1</v>
      </c>
      <c r="L338" s="228"/>
      <c r="M338" s="229" t="s">
        <v>1</v>
      </c>
      <c r="N338" s="230" t="s">
        <v>40</v>
      </c>
      <c r="O338" s="70"/>
      <c r="P338" s="194">
        <f>O338*H338</f>
        <v>0</v>
      </c>
      <c r="Q338" s="194">
        <v>2.0000000000000002E-5</v>
      </c>
      <c r="R338" s="194">
        <f>Q338*H338</f>
        <v>1.606E-4</v>
      </c>
      <c r="S338" s="194">
        <v>0</v>
      </c>
      <c r="T338" s="195">
        <f>S338*H338</f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96" t="s">
        <v>294</v>
      </c>
      <c r="AT338" s="196" t="s">
        <v>211</v>
      </c>
      <c r="AU338" s="196" t="s">
        <v>85</v>
      </c>
      <c r="AY338" s="16" t="s">
        <v>133</v>
      </c>
      <c r="BE338" s="197">
        <f>IF(N338="základní",J338,0)</f>
        <v>0</v>
      </c>
      <c r="BF338" s="197">
        <f>IF(N338="snížená",J338,0)</f>
        <v>0</v>
      </c>
      <c r="BG338" s="197">
        <f>IF(N338="zákl. přenesená",J338,0)</f>
        <v>0</v>
      </c>
      <c r="BH338" s="197">
        <f>IF(N338="sníž. přenesená",J338,0)</f>
        <v>0</v>
      </c>
      <c r="BI338" s="197">
        <f>IF(N338="nulová",J338,0)</f>
        <v>0</v>
      </c>
      <c r="BJ338" s="16" t="s">
        <v>83</v>
      </c>
      <c r="BK338" s="197">
        <f>ROUND(I338*H338,2)</f>
        <v>0</v>
      </c>
      <c r="BL338" s="16" t="s">
        <v>215</v>
      </c>
      <c r="BM338" s="196" t="s">
        <v>570</v>
      </c>
    </row>
    <row r="339" spans="1:65" s="13" customFormat="1" ht="11.25">
      <c r="B339" s="198"/>
      <c r="C339" s="199"/>
      <c r="D339" s="200" t="s">
        <v>143</v>
      </c>
      <c r="E339" s="199"/>
      <c r="F339" s="202" t="s">
        <v>571</v>
      </c>
      <c r="G339" s="199"/>
      <c r="H339" s="203">
        <v>8.0299999999999994</v>
      </c>
      <c r="I339" s="204"/>
      <c r="J339" s="199"/>
      <c r="K339" s="199"/>
      <c r="L339" s="205"/>
      <c r="M339" s="206"/>
      <c r="N339" s="207"/>
      <c r="O339" s="207"/>
      <c r="P339" s="207"/>
      <c r="Q339" s="207"/>
      <c r="R339" s="207"/>
      <c r="S339" s="207"/>
      <c r="T339" s="208"/>
      <c r="AT339" s="209" t="s">
        <v>143</v>
      </c>
      <c r="AU339" s="209" t="s">
        <v>85</v>
      </c>
      <c r="AV339" s="13" t="s">
        <v>85</v>
      </c>
      <c r="AW339" s="13" t="s">
        <v>4</v>
      </c>
      <c r="AX339" s="13" t="s">
        <v>83</v>
      </c>
      <c r="AY339" s="209" t="s">
        <v>133</v>
      </c>
    </row>
    <row r="340" spans="1:65" s="2" customFormat="1" ht="24.2" customHeight="1">
      <c r="A340" s="33"/>
      <c r="B340" s="34"/>
      <c r="C340" s="185" t="s">
        <v>572</v>
      </c>
      <c r="D340" s="185" t="s">
        <v>136</v>
      </c>
      <c r="E340" s="186" t="s">
        <v>573</v>
      </c>
      <c r="F340" s="187" t="s">
        <v>574</v>
      </c>
      <c r="G340" s="188" t="s">
        <v>139</v>
      </c>
      <c r="H340" s="189">
        <v>2.5</v>
      </c>
      <c r="I340" s="190"/>
      <c r="J340" s="191">
        <f>ROUND(I340*H340,2)</f>
        <v>0</v>
      </c>
      <c r="K340" s="187" t="s">
        <v>140</v>
      </c>
      <c r="L340" s="38"/>
      <c r="M340" s="192" t="s">
        <v>1</v>
      </c>
      <c r="N340" s="193" t="s">
        <v>40</v>
      </c>
      <c r="O340" s="70"/>
      <c r="P340" s="194">
        <f>O340*H340</f>
        <v>0</v>
      </c>
      <c r="Q340" s="194">
        <v>0</v>
      </c>
      <c r="R340" s="194">
        <f>Q340*H340</f>
        <v>0</v>
      </c>
      <c r="S340" s="194">
        <v>8.1500000000000003E-2</v>
      </c>
      <c r="T340" s="195">
        <f>S340*H340</f>
        <v>0.20375000000000001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96" t="s">
        <v>215</v>
      </c>
      <c r="AT340" s="196" t="s">
        <v>136</v>
      </c>
      <c r="AU340" s="196" t="s">
        <v>85</v>
      </c>
      <c r="AY340" s="16" t="s">
        <v>133</v>
      </c>
      <c r="BE340" s="197">
        <f>IF(N340="základní",J340,0)</f>
        <v>0</v>
      </c>
      <c r="BF340" s="197">
        <f>IF(N340="snížená",J340,0)</f>
        <v>0</v>
      </c>
      <c r="BG340" s="197">
        <f>IF(N340="zákl. přenesená",J340,0)</f>
        <v>0</v>
      </c>
      <c r="BH340" s="197">
        <f>IF(N340="sníž. přenesená",J340,0)</f>
        <v>0</v>
      </c>
      <c r="BI340" s="197">
        <f>IF(N340="nulová",J340,0)</f>
        <v>0</v>
      </c>
      <c r="BJ340" s="16" t="s">
        <v>83</v>
      </c>
      <c r="BK340" s="197">
        <f>ROUND(I340*H340,2)</f>
        <v>0</v>
      </c>
      <c r="BL340" s="16" t="s">
        <v>215</v>
      </c>
      <c r="BM340" s="196" t="s">
        <v>575</v>
      </c>
    </row>
    <row r="341" spans="1:65" s="13" customFormat="1" ht="11.25">
      <c r="B341" s="198"/>
      <c r="C341" s="199"/>
      <c r="D341" s="200" t="s">
        <v>143</v>
      </c>
      <c r="E341" s="201" t="s">
        <v>1</v>
      </c>
      <c r="F341" s="202" t="s">
        <v>532</v>
      </c>
      <c r="G341" s="199"/>
      <c r="H341" s="203">
        <v>2.5</v>
      </c>
      <c r="I341" s="204"/>
      <c r="J341" s="199"/>
      <c r="K341" s="199"/>
      <c r="L341" s="205"/>
      <c r="M341" s="206"/>
      <c r="N341" s="207"/>
      <c r="O341" s="207"/>
      <c r="P341" s="207"/>
      <c r="Q341" s="207"/>
      <c r="R341" s="207"/>
      <c r="S341" s="207"/>
      <c r="T341" s="208"/>
      <c r="AT341" s="209" t="s">
        <v>143</v>
      </c>
      <c r="AU341" s="209" t="s">
        <v>85</v>
      </c>
      <c r="AV341" s="13" t="s">
        <v>85</v>
      </c>
      <c r="AW341" s="13" t="s">
        <v>31</v>
      </c>
      <c r="AX341" s="13" t="s">
        <v>83</v>
      </c>
      <c r="AY341" s="209" t="s">
        <v>133</v>
      </c>
    </row>
    <row r="342" spans="1:65" s="2" customFormat="1" ht="33" customHeight="1">
      <c r="A342" s="33"/>
      <c r="B342" s="34"/>
      <c r="C342" s="185" t="s">
        <v>576</v>
      </c>
      <c r="D342" s="185" t="s">
        <v>136</v>
      </c>
      <c r="E342" s="186" t="s">
        <v>577</v>
      </c>
      <c r="F342" s="187" t="s">
        <v>578</v>
      </c>
      <c r="G342" s="188" t="s">
        <v>139</v>
      </c>
      <c r="H342" s="189">
        <v>2.7</v>
      </c>
      <c r="I342" s="190"/>
      <c r="J342" s="191">
        <f>ROUND(I342*H342,2)</f>
        <v>0</v>
      </c>
      <c r="K342" s="187" t="s">
        <v>140</v>
      </c>
      <c r="L342" s="38"/>
      <c r="M342" s="192" t="s">
        <v>1</v>
      </c>
      <c r="N342" s="193" t="s">
        <v>40</v>
      </c>
      <c r="O342" s="70"/>
      <c r="P342" s="194">
        <f>O342*H342</f>
        <v>0</v>
      </c>
      <c r="Q342" s="194">
        <v>6.0000000000000001E-3</v>
      </c>
      <c r="R342" s="194">
        <f>Q342*H342</f>
        <v>1.6200000000000003E-2</v>
      </c>
      <c r="S342" s="194">
        <v>0</v>
      </c>
      <c r="T342" s="195">
        <f>S342*H342</f>
        <v>0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96" t="s">
        <v>215</v>
      </c>
      <c r="AT342" s="196" t="s">
        <v>136</v>
      </c>
      <c r="AU342" s="196" t="s">
        <v>85</v>
      </c>
      <c r="AY342" s="16" t="s">
        <v>133</v>
      </c>
      <c r="BE342" s="197">
        <f>IF(N342="základní",J342,0)</f>
        <v>0</v>
      </c>
      <c r="BF342" s="197">
        <f>IF(N342="snížená",J342,0)</f>
        <v>0</v>
      </c>
      <c r="BG342" s="197">
        <f>IF(N342="zákl. přenesená",J342,0)</f>
        <v>0</v>
      </c>
      <c r="BH342" s="197">
        <f>IF(N342="sníž. přenesená",J342,0)</f>
        <v>0</v>
      </c>
      <c r="BI342" s="197">
        <f>IF(N342="nulová",J342,0)</f>
        <v>0</v>
      </c>
      <c r="BJ342" s="16" t="s">
        <v>83</v>
      </c>
      <c r="BK342" s="197">
        <f>ROUND(I342*H342,2)</f>
        <v>0</v>
      </c>
      <c r="BL342" s="16" t="s">
        <v>215</v>
      </c>
      <c r="BM342" s="196" t="s">
        <v>579</v>
      </c>
    </row>
    <row r="343" spans="1:65" s="13" customFormat="1" ht="11.25">
      <c r="B343" s="198"/>
      <c r="C343" s="199"/>
      <c r="D343" s="200" t="s">
        <v>143</v>
      </c>
      <c r="E343" s="201" t="s">
        <v>1</v>
      </c>
      <c r="F343" s="202" t="s">
        <v>533</v>
      </c>
      <c r="G343" s="199"/>
      <c r="H343" s="203">
        <v>1.26</v>
      </c>
      <c r="I343" s="204"/>
      <c r="J343" s="199"/>
      <c r="K343" s="199"/>
      <c r="L343" s="205"/>
      <c r="M343" s="206"/>
      <c r="N343" s="207"/>
      <c r="O343" s="207"/>
      <c r="P343" s="207"/>
      <c r="Q343" s="207"/>
      <c r="R343" s="207"/>
      <c r="S343" s="207"/>
      <c r="T343" s="208"/>
      <c r="AT343" s="209" t="s">
        <v>143</v>
      </c>
      <c r="AU343" s="209" t="s">
        <v>85</v>
      </c>
      <c r="AV343" s="13" t="s">
        <v>85</v>
      </c>
      <c r="AW343" s="13" t="s">
        <v>31</v>
      </c>
      <c r="AX343" s="13" t="s">
        <v>75</v>
      </c>
      <c r="AY343" s="209" t="s">
        <v>133</v>
      </c>
    </row>
    <row r="344" spans="1:65" s="13" customFormat="1" ht="11.25">
      <c r="B344" s="198"/>
      <c r="C344" s="199"/>
      <c r="D344" s="200" t="s">
        <v>143</v>
      </c>
      <c r="E344" s="201" t="s">
        <v>1</v>
      </c>
      <c r="F344" s="202" t="s">
        <v>534</v>
      </c>
      <c r="G344" s="199"/>
      <c r="H344" s="203">
        <v>1.44</v>
      </c>
      <c r="I344" s="204"/>
      <c r="J344" s="199"/>
      <c r="K344" s="199"/>
      <c r="L344" s="205"/>
      <c r="M344" s="206"/>
      <c r="N344" s="207"/>
      <c r="O344" s="207"/>
      <c r="P344" s="207"/>
      <c r="Q344" s="207"/>
      <c r="R344" s="207"/>
      <c r="S344" s="207"/>
      <c r="T344" s="208"/>
      <c r="AT344" s="209" t="s">
        <v>143</v>
      </c>
      <c r="AU344" s="209" t="s">
        <v>85</v>
      </c>
      <c r="AV344" s="13" t="s">
        <v>85</v>
      </c>
      <c r="AW344" s="13" t="s">
        <v>31</v>
      </c>
      <c r="AX344" s="13" t="s">
        <v>75</v>
      </c>
      <c r="AY344" s="209" t="s">
        <v>133</v>
      </c>
    </row>
    <row r="345" spans="1:65" s="14" customFormat="1" ht="11.25">
      <c r="B345" s="210"/>
      <c r="C345" s="211"/>
      <c r="D345" s="200" t="s">
        <v>143</v>
      </c>
      <c r="E345" s="212" t="s">
        <v>1</v>
      </c>
      <c r="F345" s="213" t="s">
        <v>150</v>
      </c>
      <c r="G345" s="211"/>
      <c r="H345" s="214">
        <v>2.7</v>
      </c>
      <c r="I345" s="215"/>
      <c r="J345" s="211"/>
      <c r="K345" s="211"/>
      <c r="L345" s="216"/>
      <c r="M345" s="217"/>
      <c r="N345" s="218"/>
      <c r="O345" s="218"/>
      <c r="P345" s="218"/>
      <c r="Q345" s="218"/>
      <c r="R345" s="218"/>
      <c r="S345" s="218"/>
      <c r="T345" s="219"/>
      <c r="AT345" s="220" t="s">
        <v>143</v>
      </c>
      <c r="AU345" s="220" t="s">
        <v>85</v>
      </c>
      <c r="AV345" s="14" t="s">
        <v>141</v>
      </c>
      <c r="AW345" s="14" t="s">
        <v>31</v>
      </c>
      <c r="AX345" s="14" t="s">
        <v>83</v>
      </c>
      <c r="AY345" s="220" t="s">
        <v>133</v>
      </c>
    </row>
    <row r="346" spans="1:65" s="2" customFormat="1" ht="21.75" customHeight="1">
      <c r="A346" s="33"/>
      <c r="B346" s="34"/>
      <c r="C346" s="221" t="s">
        <v>580</v>
      </c>
      <c r="D346" s="221" t="s">
        <v>211</v>
      </c>
      <c r="E346" s="222" t="s">
        <v>581</v>
      </c>
      <c r="F346" s="223" t="s">
        <v>582</v>
      </c>
      <c r="G346" s="224" t="s">
        <v>139</v>
      </c>
      <c r="H346" s="225">
        <v>3.105</v>
      </c>
      <c r="I346" s="226"/>
      <c r="J346" s="227">
        <f>ROUND(I346*H346,2)</f>
        <v>0</v>
      </c>
      <c r="K346" s="223" t="s">
        <v>1</v>
      </c>
      <c r="L346" s="228"/>
      <c r="M346" s="229" t="s">
        <v>1</v>
      </c>
      <c r="N346" s="230" t="s">
        <v>40</v>
      </c>
      <c r="O346" s="70"/>
      <c r="P346" s="194">
        <f>O346*H346</f>
        <v>0</v>
      </c>
      <c r="Q346" s="194">
        <v>1.8409999999999999E-2</v>
      </c>
      <c r="R346" s="194">
        <f>Q346*H346</f>
        <v>5.716305E-2</v>
      </c>
      <c r="S346" s="194">
        <v>0</v>
      </c>
      <c r="T346" s="195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96" t="s">
        <v>294</v>
      </c>
      <c r="AT346" s="196" t="s">
        <v>211</v>
      </c>
      <c r="AU346" s="196" t="s">
        <v>85</v>
      </c>
      <c r="AY346" s="16" t="s">
        <v>133</v>
      </c>
      <c r="BE346" s="197">
        <f>IF(N346="základní",J346,0)</f>
        <v>0</v>
      </c>
      <c r="BF346" s="197">
        <f>IF(N346="snížená",J346,0)</f>
        <v>0</v>
      </c>
      <c r="BG346" s="197">
        <f>IF(N346="zákl. přenesená",J346,0)</f>
        <v>0</v>
      </c>
      <c r="BH346" s="197">
        <f>IF(N346="sníž. přenesená",J346,0)</f>
        <v>0</v>
      </c>
      <c r="BI346" s="197">
        <f>IF(N346="nulová",J346,0)</f>
        <v>0</v>
      </c>
      <c r="BJ346" s="16" t="s">
        <v>83</v>
      </c>
      <c r="BK346" s="197">
        <f>ROUND(I346*H346,2)</f>
        <v>0</v>
      </c>
      <c r="BL346" s="16" t="s">
        <v>215</v>
      </c>
      <c r="BM346" s="196" t="s">
        <v>583</v>
      </c>
    </row>
    <row r="347" spans="1:65" s="13" customFormat="1" ht="11.25">
      <c r="B347" s="198"/>
      <c r="C347" s="199"/>
      <c r="D347" s="200" t="s">
        <v>143</v>
      </c>
      <c r="E347" s="199"/>
      <c r="F347" s="202" t="s">
        <v>584</v>
      </c>
      <c r="G347" s="199"/>
      <c r="H347" s="203">
        <v>3.105</v>
      </c>
      <c r="I347" s="204"/>
      <c r="J347" s="199"/>
      <c r="K347" s="199"/>
      <c r="L347" s="205"/>
      <c r="M347" s="206"/>
      <c r="N347" s="207"/>
      <c r="O347" s="207"/>
      <c r="P347" s="207"/>
      <c r="Q347" s="207"/>
      <c r="R347" s="207"/>
      <c r="S347" s="207"/>
      <c r="T347" s="208"/>
      <c r="AT347" s="209" t="s">
        <v>143</v>
      </c>
      <c r="AU347" s="209" t="s">
        <v>85</v>
      </c>
      <c r="AV347" s="13" t="s">
        <v>85</v>
      </c>
      <c r="AW347" s="13" t="s">
        <v>4</v>
      </c>
      <c r="AX347" s="13" t="s">
        <v>83</v>
      </c>
      <c r="AY347" s="209" t="s">
        <v>133</v>
      </c>
    </row>
    <row r="348" spans="1:65" s="2" customFormat="1" ht="24.2" customHeight="1">
      <c r="A348" s="33"/>
      <c r="B348" s="34"/>
      <c r="C348" s="185" t="s">
        <v>585</v>
      </c>
      <c r="D348" s="185" t="s">
        <v>136</v>
      </c>
      <c r="E348" s="186" t="s">
        <v>586</v>
      </c>
      <c r="F348" s="187" t="s">
        <v>587</v>
      </c>
      <c r="G348" s="188" t="s">
        <v>208</v>
      </c>
      <c r="H348" s="189">
        <v>29</v>
      </c>
      <c r="I348" s="190"/>
      <c r="J348" s="191">
        <f>ROUND(I348*H348,2)</f>
        <v>0</v>
      </c>
      <c r="K348" s="187" t="s">
        <v>140</v>
      </c>
      <c r="L348" s="38"/>
      <c r="M348" s="192" t="s">
        <v>1</v>
      </c>
      <c r="N348" s="193" t="s">
        <v>40</v>
      </c>
      <c r="O348" s="70"/>
      <c r="P348" s="194">
        <f>O348*H348</f>
        <v>0</v>
      </c>
      <c r="Q348" s="194">
        <v>4.0000000000000002E-4</v>
      </c>
      <c r="R348" s="194">
        <f>Q348*H348</f>
        <v>1.1600000000000001E-2</v>
      </c>
      <c r="S348" s="194">
        <v>1.4300000000000001E-3</v>
      </c>
      <c r="T348" s="195">
        <f>S348*H348</f>
        <v>4.147E-2</v>
      </c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R348" s="196" t="s">
        <v>215</v>
      </c>
      <c r="AT348" s="196" t="s">
        <v>136</v>
      </c>
      <c r="AU348" s="196" t="s">
        <v>85</v>
      </c>
      <c r="AY348" s="16" t="s">
        <v>133</v>
      </c>
      <c r="BE348" s="197">
        <f>IF(N348="základní",J348,0)</f>
        <v>0</v>
      </c>
      <c r="BF348" s="197">
        <f>IF(N348="snížená",J348,0)</f>
        <v>0</v>
      </c>
      <c r="BG348" s="197">
        <f>IF(N348="zákl. přenesená",J348,0)</f>
        <v>0</v>
      </c>
      <c r="BH348" s="197">
        <f>IF(N348="sníž. přenesená",J348,0)</f>
        <v>0</v>
      </c>
      <c r="BI348" s="197">
        <f>IF(N348="nulová",J348,0)</f>
        <v>0</v>
      </c>
      <c r="BJ348" s="16" t="s">
        <v>83</v>
      </c>
      <c r="BK348" s="197">
        <f>ROUND(I348*H348,2)</f>
        <v>0</v>
      </c>
      <c r="BL348" s="16" t="s">
        <v>215</v>
      </c>
      <c r="BM348" s="196" t="s">
        <v>588</v>
      </c>
    </row>
    <row r="349" spans="1:65" s="13" customFormat="1" ht="11.25">
      <c r="B349" s="198"/>
      <c r="C349" s="199"/>
      <c r="D349" s="200" t="s">
        <v>143</v>
      </c>
      <c r="E349" s="201" t="s">
        <v>1</v>
      </c>
      <c r="F349" s="202" t="s">
        <v>589</v>
      </c>
      <c r="G349" s="199"/>
      <c r="H349" s="203">
        <v>29</v>
      </c>
      <c r="I349" s="204"/>
      <c r="J349" s="199"/>
      <c r="K349" s="199"/>
      <c r="L349" s="205"/>
      <c r="M349" s="206"/>
      <c r="N349" s="207"/>
      <c r="O349" s="207"/>
      <c r="P349" s="207"/>
      <c r="Q349" s="207"/>
      <c r="R349" s="207"/>
      <c r="S349" s="207"/>
      <c r="T349" s="208"/>
      <c r="AT349" s="209" t="s">
        <v>143</v>
      </c>
      <c r="AU349" s="209" t="s">
        <v>85</v>
      </c>
      <c r="AV349" s="13" t="s">
        <v>85</v>
      </c>
      <c r="AW349" s="13" t="s">
        <v>31</v>
      </c>
      <c r="AX349" s="13" t="s">
        <v>83</v>
      </c>
      <c r="AY349" s="209" t="s">
        <v>133</v>
      </c>
    </row>
    <row r="350" spans="1:65" s="2" customFormat="1" ht="16.5" customHeight="1">
      <c r="A350" s="33"/>
      <c r="B350" s="34"/>
      <c r="C350" s="221" t="s">
        <v>590</v>
      </c>
      <c r="D350" s="221" t="s">
        <v>211</v>
      </c>
      <c r="E350" s="222" t="s">
        <v>591</v>
      </c>
      <c r="F350" s="223" t="s">
        <v>592</v>
      </c>
      <c r="G350" s="224" t="s">
        <v>139</v>
      </c>
      <c r="H350" s="225">
        <v>2.875</v>
      </c>
      <c r="I350" s="226"/>
      <c r="J350" s="227">
        <f>ROUND(I350*H350,2)</f>
        <v>0</v>
      </c>
      <c r="K350" s="223" t="s">
        <v>1</v>
      </c>
      <c r="L350" s="228"/>
      <c r="M350" s="229" t="s">
        <v>1</v>
      </c>
      <c r="N350" s="230" t="s">
        <v>40</v>
      </c>
      <c r="O350" s="70"/>
      <c r="P350" s="194">
        <f>O350*H350</f>
        <v>0</v>
      </c>
      <c r="Q350" s="194">
        <v>2.1999999999999999E-2</v>
      </c>
      <c r="R350" s="194">
        <f>Q350*H350</f>
        <v>6.3250000000000001E-2</v>
      </c>
      <c r="S350" s="194">
        <v>0</v>
      </c>
      <c r="T350" s="195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96" t="s">
        <v>294</v>
      </c>
      <c r="AT350" s="196" t="s">
        <v>211</v>
      </c>
      <c r="AU350" s="196" t="s">
        <v>85</v>
      </c>
      <c r="AY350" s="16" t="s">
        <v>133</v>
      </c>
      <c r="BE350" s="197">
        <f>IF(N350="základní",J350,0)</f>
        <v>0</v>
      </c>
      <c r="BF350" s="197">
        <f>IF(N350="snížená",J350,0)</f>
        <v>0</v>
      </c>
      <c r="BG350" s="197">
        <f>IF(N350="zákl. přenesená",J350,0)</f>
        <v>0</v>
      </c>
      <c r="BH350" s="197">
        <f>IF(N350="sníž. přenesená",J350,0)</f>
        <v>0</v>
      </c>
      <c r="BI350" s="197">
        <f>IF(N350="nulová",J350,0)</f>
        <v>0</v>
      </c>
      <c r="BJ350" s="16" t="s">
        <v>83</v>
      </c>
      <c r="BK350" s="197">
        <f>ROUND(I350*H350,2)</f>
        <v>0</v>
      </c>
      <c r="BL350" s="16" t="s">
        <v>215</v>
      </c>
      <c r="BM350" s="196" t="s">
        <v>593</v>
      </c>
    </row>
    <row r="351" spans="1:65" s="13" customFormat="1" ht="11.25">
      <c r="B351" s="198"/>
      <c r="C351" s="199"/>
      <c r="D351" s="200" t="s">
        <v>143</v>
      </c>
      <c r="E351" s="199"/>
      <c r="F351" s="202" t="s">
        <v>594</v>
      </c>
      <c r="G351" s="199"/>
      <c r="H351" s="203">
        <v>2.875</v>
      </c>
      <c r="I351" s="204"/>
      <c r="J351" s="199"/>
      <c r="K351" s="199"/>
      <c r="L351" s="205"/>
      <c r="M351" s="206"/>
      <c r="N351" s="207"/>
      <c r="O351" s="207"/>
      <c r="P351" s="207"/>
      <c r="Q351" s="207"/>
      <c r="R351" s="207"/>
      <c r="S351" s="207"/>
      <c r="T351" s="208"/>
      <c r="AT351" s="209" t="s">
        <v>143</v>
      </c>
      <c r="AU351" s="209" t="s">
        <v>85</v>
      </c>
      <c r="AV351" s="13" t="s">
        <v>85</v>
      </c>
      <c r="AW351" s="13" t="s">
        <v>4</v>
      </c>
      <c r="AX351" s="13" t="s">
        <v>83</v>
      </c>
      <c r="AY351" s="209" t="s">
        <v>133</v>
      </c>
    </row>
    <row r="352" spans="1:65" s="2" customFormat="1" ht="24.2" customHeight="1">
      <c r="A352" s="33"/>
      <c r="B352" s="34"/>
      <c r="C352" s="185" t="s">
        <v>595</v>
      </c>
      <c r="D352" s="185" t="s">
        <v>136</v>
      </c>
      <c r="E352" s="186" t="s">
        <v>596</v>
      </c>
      <c r="F352" s="187" t="s">
        <v>597</v>
      </c>
      <c r="G352" s="188" t="s">
        <v>258</v>
      </c>
      <c r="H352" s="189">
        <v>0.184</v>
      </c>
      <c r="I352" s="190"/>
      <c r="J352" s="191">
        <f>ROUND(I352*H352,2)</f>
        <v>0</v>
      </c>
      <c r="K352" s="187" t="s">
        <v>140</v>
      </c>
      <c r="L352" s="38"/>
      <c r="M352" s="192" t="s">
        <v>1</v>
      </c>
      <c r="N352" s="193" t="s">
        <v>40</v>
      </c>
      <c r="O352" s="70"/>
      <c r="P352" s="194">
        <f>O352*H352</f>
        <v>0</v>
      </c>
      <c r="Q352" s="194">
        <v>0</v>
      </c>
      <c r="R352" s="194">
        <f>Q352*H352</f>
        <v>0</v>
      </c>
      <c r="S352" s="194">
        <v>0</v>
      </c>
      <c r="T352" s="195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96" t="s">
        <v>215</v>
      </c>
      <c r="AT352" s="196" t="s">
        <v>136</v>
      </c>
      <c r="AU352" s="196" t="s">
        <v>85</v>
      </c>
      <c r="AY352" s="16" t="s">
        <v>133</v>
      </c>
      <c r="BE352" s="197">
        <f>IF(N352="základní",J352,0)</f>
        <v>0</v>
      </c>
      <c r="BF352" s="197">
        <f>IF(N352="snížená",J352,0)</f>
        <v>0</v>
      </c>
      <c r="BG352" s="197">
        <f>IF(N352="zákl. přenesená",J352,0)</f>
        <v>0</v>
      </c>
      <c r="BH352" s="197">
        <f>IF(N352="sníž. přenesená",J352,0)</f>
        <v>0</v>
      </c>
      <c r="BI352" s="197">
        <f>IF(N352="nulová",J352,0)</f>
        <v>0</v>
      </c>
      <c r="BJ352" s="16" t="s">
        <v>83</v>
      </c>
      <c r="BK352" s="197">
        <f>ROUND(I352*H352,2)</f>
        <v>0</v>
      </c>
      <c r="BL352" s="16" t="s">
        <v>215</v>
      </c>
      <c r="BM352" s="196" t="s">
        <v>598</v>
      </c>
    </row>
    <row r="353" spans="1:65" s="12" customFormat="1" ht="22.9" customHeight="1">
      <c r="B353" s="169"/>
      <c r="C353" s="170"/>
      <c r="D353" s="171" t="s">
        <v>74</v>
      </c>
      <c r="E353" s="183" t="s">
        <v>599</v>
      </c>
      <c r="F353" s="183" t="s">
        <v>600</v>
      </c>
      <c r="G353" s="170"/>
      <c r="H353" s="170"/>
      <c r="I353" s="173"/>
      <c r="J353" s="184">
        <f>BK353</f>
        <v>0</v>
      </c>
      <c r="K353" s="170"/>
      <c r="L353" s="175"/>
      <c r="M353" s="176"/>
      <c r="N353" s="177"/>
      <c r="O353" s="177"/>
      <c r="P353" s="178">
        <f>SUM(P354:P355)</f>
        <v>0</v>
      </c>
      <c r="Q353" s="177"/>
      <c r="R353" s="178">
        <f>SUM(R354:R355)</f>
        <v>1.3999999999999999E-4</v>
      </c>
      <c r="S353" s="177"/>
      <c r="T353" s="179">
        <f>SUM(T354:T355)</f>
        <v>0</v>
      </c>
      <c r="AR353" s="180" t="s">
        <v>85</v>
      </c>
      <c r="AT353" s="181" t="s">
        <v>74</v>
      </c>
      <c r="AU353" s="181" t="s">
        <v>83</v>
      </c>
      <c r="AY353" s="180" t="s">
        <v>133</v>
      </c>
      <c r="BK353" s="182">
        <f>SUM(BK354:BK355)</f>
        <v>0</v>
      </c>
    </row>
    <row r="354" spans="1:65" s="2" customFormat="1" ht="33" customHeight="1">
      <c r="A354" s="33"/>
      <c r="B354" s="34"/>
      <c r="C354" s="185" t="s">
        <v>601</v>
      </c>
      <c r="D354" s="185" t="s">
        <v>136</v>
      </c>
      <c r="E354" s="186" t="s">
        <v>602</v>
      </c>
      <c r="F354" s="187" t="s">
        <v>603</v>
      </c>
      <c r="G354" s="188" t="s">
        <v>292</v>
      </c>
      <c r="H354" s="189">
        <v>1</v>
      </c>
      <c r="I354" s="190"/>
      <c r="J354" s="191">
        <f>ROUND(I354*H354,2)</f>
        <v>0</v>
      </c>
      <c r="K354" s="187" t="s">
        <v>1</v>
      </c>
      <c r="L354" s="38"/>
      <c r="M354" s="192" t="s">
        <v>1</v>
      </c>
      <c r="N354" s="193" t="s">
        <v>40</v>
      </c>
      <c r="O354" s="70"/>
      <c r="P354" s="194">
        <f>O354*H354</f>
        <v>0</v>
      </c>
      <c r="Q354" s="194">
        <v>1.3999999999999999E-4</v>
      </c>
      <c r="R354" s="194">
        <f>Q354*H354</f>
        <v>1.3999999999999999E-4</v>
      </c>
      <c r="S354" s="194">
        <v>0</v>
      </c>
      <c r="T354" s="195">
        <f>S354*H354</f>
        <v>0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96" t="s">
        <v>215</v>
      </c>
      <c r="AT354" s="196" t="s">
        <v>136</v>
      </c>
      <c r="AU354" s="196" t="s">
        <v>85</v>
      </c>
      <c r="AY354" s="16" t="s">
        <v>133</v>
      </c>
      <c r="BE354" s="197">
        <f>IF(N354="základní",J354,0)</f>
        <v>0</v>
      </c>
      <c r="BF354" s="197">
        <f>IF(N354="snížená",J354,0)</f>
        <v>0</v>
      </c>
      <c r="BG354" s="197">
        <f>IF(N354="zákl. přenesená",J354,0)</f>
        <v>0</v>
      </c>
      <c r="BH354" s="197">
        <f>IF(N354="sníž. přenesená",J354,0)</f>
        <v>0</v>
      </c>
      <c r="BI354" s="197">
        <f>IF(N354="nulová",J354,0)</f>
        <v>0</v>
      </c>
      <c r="BJ354" s="16" t="s">
        <v>83</v>
      </c>
      <c r="BK354" s="197">
        <f>ROUND(I354*H354,2)</f>
        <v>0</v>
      </c>
      <c r="BL354" s="16" t="s">
        <v>215</v>
      </c>
      <c r="BM354" s="196" t="s">
        <v>604</v>
      </c>
    </row>
    <row r="355" spans="1:65" s="13" customFormat="1" ht="11.25">
      <c r="B355" s="198"/>
      <c r="C355" s="199"/>
      <c r="D355" s="200" t="s">
        <v>143</v>
      </c>
      <c r="E355" s="201" t="s">
        <v>1</v>
      </c>
      <c r="F355" s="202" t="s">
        <v>83</v>
      </c>
      <c r="G355" s="199"/>
      <c r="H355" s="203">
        <v>1</v>
      </c>
      <c r="I355" s="204"/>
      <c r="J355" s="199"/>
      <c r="K355" s="199"/>
      <c r="L355" s="205"/>
      <c r="M355" s="206"/>
      <c r="N355" s="207"/>
      <c r="O355" s="207"/>
      <c r="P355" s="207"/>
      <c r="Q355" s="207"/>
      <c r="R355" s="207"/>
      <c r="S355" s="207"/>
      <c r="T355" s="208"/>
      <c r="AT355" s="209" t="s">
        <v>143</v>
      </c>
      <c r="AU355" s="209" t="s">
        <v>85</v>
      </c>
      <c r="AV355" s="13" t="s">
        <v>85</v>
      </c>
      <c r="AW355" s="13" t="s">
        <v>31</v>
      </c>
      <c r="AX355" s="13" t="s">
        <v>83</v>
      </c>
      <c r="AY355" s="209" t="s">
        <v>133</v>
      </c>
    </row>
    <row r="356" spans="1:65" s="12" customFormat="1" ht="22.9" customHeight="1">
      <c r="B356" s="169"/>
      <c r="C356" s="170"/>
      <c r="D356" s="171" t="s">
        <v>74</v>
      </c>
      <c r="E356" s="183" t="s">
        <v>605</v>
      </c>
      <c r="F356" s="183" t="s">
        <v>606</v>
      </c>
      <c r="G356" s="170"/>
      <c r="H356" s="170"/>
      <c r="I356" s="173"/>
      <c r="J356" s="184">
        <f>BK356</f>
        <v>0</v>
      </c>
      <c r="K356" s="170"/>
      <c r="L356" s="175"/>
      <c r="M356" s="176"/>
      <c r="N356" s="177"/>
      <c r="O356" s="177"/>
      <c r="P356" s="178">
        <f>SUM(P357:P371)</f>
        <v>0</v>
      </c>
      <c r="Q356" s="177"/>
      <c r="R356" s="178">
        <f>SUM(R357:R371)</f>
        <v>0.19353869999999998</v>
      </c>
      <c r="S356" s="177"/>
      <c r="T356" s="179">
        <f>SUM(T357:T371)</f>
        <v>3.6804129999999997E-2</v>
      </c>
      <c r="AR356" s="180" t="s">
        <v>85</v>
      </c>
      <c r="AT356" s="181" t="s">
        <v>74</v>
      </c>
      <c r="AU356" s="181" t="s">
        <v>83</v>
      </c>
      <c r="AY356" s="180" t="s">
        <v>133</v>
      </c>
      <c r="BK356" s="182">
        <f>SUM(BK357:BK371)</f>
        <v>0</v>
      </c>
    </row>
    <row r="357" spans="1:65" s="2" customFormat="1" ht="16.5" customHeight="1">
      <c r="A357" s="33"/>
      <c r="B357" s="34"/>
      <c r="C357" s="185" t="s">
        <v>607</v>
      </c>
      <c r="D357" s="185" t="s">
        <v>136</v>
      </c>
      <c r="E357" s="186" t="s">
        <v>608</v>
      </c>
      <c r="F357" s="187" t="s">
        <v>609</v>
      </c>
      <c r="G357" s="188" t="s">
        <v>139</v>
      </c>
      <c r="H357" s="189">
        <v>118.723</v>
      </c>
      <c r="I357" s="190"/>
      <c r="J357" s="191">
        <f>ROUND(I357*H357,2)</f>
        <v>0</v>
      </c>
      <c r="K357" s="187" t="s">
        <v>140</v>
      </c>
      <c r="L357" s="38"/>
      <c r="M357" s="192" t="s">
        <v>1</v>
      </c>
      <c r="N357" s="193" t="s">
        <v>40</v>
      </c>
      <c r="O357" s="70"/>
      <c r="P357" s="194">
        <f>O357*H357</f>
        <v>0</v>
      </c>
      <c r="Q357" s="194">
        <v>1E-3</v>
      </c>
      <c r="R357" s="194">
        <f>Q357*H357</f>
        <v>0.118723</v>
      </c>
      <c r="S357" s="194">
        <v>3.1E-4</v>
      </c>
      <c r="T357" s="195">
        <f>S357*H357</f>
        <v>3.6804129999999997E-2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96" t="s">
        <v>215</v>
      </c>
      <c r="AT357" s="196" t="s">
        <v>136</v>
      </c>
      <c r="AU357" s="196" t="s">
        <v>85</v>
      </c>
      <c r="AY357" s="16" t="s">
        <v>133</v>
      </c>
      <c r="BE357" s="197">
        <f>IF(N357="základní",J357,0)</f>
        <v>0</v>
      </c>
      <c r="BF357" s="197">
        <f>IF(N357="snížená",J357,0)</f>
        <v>0</v>
      </c>
      <c r="BG357" s="197">
        <f>IF(N357="zákl. přenesená",J357,0)</f>
        <v>0</v>
      </c>
      <c r="BH357" s="197">
        <f>IF(N357="sníž. přenesená",J357,0)</f>
        <v>0</v>
      </c>
      <c r="BI357" s="197">
        <f>IF(N357="nulová",J357,0)</f>
        <v>0</v>
      </c>
      <c r="BJ357" s="16" t="s">
        <v>83</v>
      </c>
      <c r="BK357" s="197">
        <f>ROUND(I357*H357,2)</f>
        <v>0</v>
      </c>
      <c r="BL357" s="16" t="s">
        <v>215</v>
      </c>
      <c r="BM357" s="196" t="s">
        <v>610</v>
      </c>
    </row>
    <row r="358" spans="1:65" s="13" customFormat="1" ht="11.25">
      <c r="B358" s="198"/>
      <c r="C358" s="199"/>
      <c r="D358" s="200" t="s">
        <v>143</v>
      </c>
      <c r="E358" s="201" t="s">
        <v>1</v>
      </c>
      <c r="F358" s="202" t="s">
        <v>611</v>
      </c>
      <c r="G358" s="199"/>
      <c r="H358" s="203">
        <v>59.433</v>
      </c>
      <c r="I358" s="204"/>
      <c r="J358" s="199"/>
      <c r="K358" s="199"/>
      <c r="L358" s="205"/>
      <c r="M358" s="206"/>
      <c r="N358" s="207"/>
      <c r="O358" s="207"/>
      <c r="P358" s="207"/>
      <c r="Q358" s="207"/>
      <c r="R358" s="207"/>
      <c r="S358" s="207"/>
      <c r="T358" s="208"/>
      <c r="AT358" s="209" t="s">
        <v>143</v>
      </c>
      <c r="AU358" s="209" t="s">
        <v>85</v>
      </c>
      <c r="AV358" s="13" t="s">
        <v>85</v>
      </c>
      <c r="AW358" s="13" t="s">
        <v>31</v>
      </c>
      <c r="AX358" s="13" t="s">
        <v>75</v>
      </c>
      <c r="AY358" s="209" t="s">
        <v>133</v>
      </c>
    </row>
    <row r="359" spans="1:65" s="13" customFormat="1" ht="11.25">
      <c r="B359" s="198"/>
      <c r="C359" s="199"/>
      <c r="D359" s="200" t="s">
        <v>143</v>
      </c>
      <c r="E359" s="201" t="s">
        <v>1</v>
      </c>
      <c r="F359" s="202" t="s">
        <v>612</v>
      </c>
      <c r="G359" s="199"/>
      <c r="H359" s="203">
        <v>59.29</v>
      </c>
      <c r="I359" s="204"/>
      <c r="J359" s="199"/>
      <c r="K359" s="199"/>
      <c r="L359" s="205"/>
      <c r="M359" s="206"/>
      <c r="N359" s="207"/>
      <c r="O359" s="207"/>
      <c r="P359" s="207"/>
      <c r="Q359" s="207"/>
      <c r="R359" s="207"/>
      <c r="S359" s="207"/>
      <c r="T359" s="208"/>
      <c r="AT359" s="209" t="s">
        <v>143</v>
      </c>
      <c r="AU359" s="209" t="s">
        <v>85</v>
      </c>
      <c r="AV359" s="13" t="s">
        <v>85</v>
      </c>
      <c r="AW359" s="13" t="s">
        <v>31</v>
      </c>
      <c r="AX359" s="13" t="s">
        <v>75</v>
      </c>
      <c r="AY359" s="209" t="s">
        <v>133</v>
      </c>
    </row>
    <row r="360" spans="1:65" s="14" customFormat="1" ht="11.25">
      <c r="B360" s="210"/>
      <c r="C360" s="211"/>
      <c r="D360" s="200" t="s">
        <v>143</v>
      </c>
      <c r="E360" s="212" t="s">
        <v>1</v>
      </c>
      <c r="F360" s="213" t="s">
        <v>150</v>
      </c>
      <c r="G360" s="211"/>
      <c r="H360" s="214">
        <v>118.723</v>
      </c>
      <c r="I360" s="215"/>
      <c r="J360" s="211"/>
      <c r="K360" s="211"/>
      <c r="L360" s="216"/>
      <c r="M360" s="217"/>
      <c r="N360" s="218"/>
      <c r="O360" s="218"/>
      <c r="P360" s="218"/>
      <c r="Q360" s="218"/>
      <c r="R360" s="218"/>
      <c r="S360" s="218"/>
      <c r="T360" s="219"/>
      <c r="AT360" s="220" t="s">
        <v>143</v>
      </c>
      <c r="AU360" s="220" t="s">
        <v>85</v>
      </c>
      <c r="AV360" s="14" t="s">
        <v>141</v>
      </c>
      <c r="AW360" s="14" t="s">
        <v>31</v>
      </c>
      <c r="AX360" s="14" t="s">
        <v>83</v>
      </c>
      <c r="AY360" s="220" t="s">
        <v>133</v>
      </c>
    </row>
    <row r="361" spans="1:65" s="2" customFormat="1" ht="24.2" customHeight="1">
      <c r="A361" s="33"/>
      <c r="B361" s="34"/>
      <c r="C361" s="185" t="s">
        <v>613</v>
      </c>
      <c r="D361" s="185" t="s">
        <v>136</v>
      </c>
      <c r="E361" s="186" t="s">
        <v>614</v>
      </c>
      <c r="F361" s="187" t="s">
        <v>615</v>
      </c>
      <c r="G361" s="188" t="s">
        <v>139</v>
      </c>
      <c r="H361" s="189">
        <v>118.723</v>
      </c>
      <c r="I361" s="190"/>
      <c r="J361" s="191">
        <f>ROUND(I361*H361,2)</f>
        <v>0</v>
      </c>
      <c r="K361" s="187" t="s">
        <v>140</v>
      </c>
      <c r="L361" s="38"/>
      <c r="M361" s="192" t="s">
        <v>1</v>
      </c>
      <c r="N361" s="193" t="s">
        <v>40</v>
      </c>
      <c r="O361" s="70"/>
      <c r="P361" s="194">
        <f>O361*H361</f>
        <v>0</v>
      </c>
      <c r="Q361" s="194">
        <v>0</v>
      </c>
      <c r="R361" s="194">
        <f>Q361*H361</f>
        <v>0</v>
      </c>
      <c r="S361" s="194">
        <v>0</v>
      </c>
      <c r="T361" s="195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96" t="s">
        <v>215</v>
      </c>
      <c r="AT361" s="196" t="s">
        <v>136</v>
      </c>
      <c r="AU361" s="196" t="s">
        <v>85</v>
      </c>
      <c r="AY361" s="16" t="s">
        <v>133</v>
      </c>
      <c r="BE361" s="197">
        <f>IF(N361="základní",J361,0)</f>
        <v>0</v>
      </c>
      <c r="BF361" s="197">
        <f>IF(N361="snížená",J361,0)</f>
        <v>0</v>
      </c>
      <c r="BG361" s="197">
        <f>IF(N361="zákl. přenesená",J361,0)</f>
        <v>0</v>
      </c>
      <c r="BH361" s="197">
        <f>IF(N361="sníž. přenesená",J361,0)</f>
        <v>0</v>
      </c>
      <c r="BI361" s="197">
        <f>IF(N361="nulová",J361,0)</f>
        <v>0</v>
      </c>
      <c r="BJ361" s="16" t="s">
        <v>83</v>
      </c>
      <c r="BK361" s="197">
        <f>ROUND(I361*H361,2)</f>
        <v>0</v>
      </c>
      <c r="BL361" s="16" t="s">
        <v>215</v>
      </c>
      <c r="BM361" s="196" t="s">
        <v>616</v>
      </c>
    </row>
    <row r="362" spans="1:65" s="2" customFormat="1" ht="24.2" customHeight="1">
      <c r="A362" s="33"/>
      <c r="B362" s="34"/>
      <c r="C362" s="185" t="s">
        <v>617</v>
      </c>
      <c r="D362" s="185" t="s">
        <v>136</v>
      </c>
      <c r="E362" s="186" t="s">
        <v>618</v>
      </c>
      <c r="F362" s="187" t="s">
        <v>619</v>
      </c>
      <c r="G362" s="188" t="s">
        <v>139</v>
      </c>
      <c r="H362" s="189">
        <v>151.07</v>
      </c>
      <c r="I362" s="190"/>
      <c r="J362" s="191">
        <f>ROUND(I362*H362,2)</f>
        <v>0</v>
      </c>
      <c r="K362" s="187" t="s">
        <v>140</v>
      </c>
      <c r="L362" s="38"/>
      <c r="M362" s="192" t="s">
        <v>1</v>
      </c>
      <c r="N362" s="193" t="s">
        <v>40</v>
      </c>
      <c r="O362" s="70"/>
      <c r="P362" s="194">
        <f>O362*H362</f>
        <v>0</v>
      </c>
      <c r="Q362" s="194">
        <v>2.0000000000000001E-4</v>
      </c>
      <c r="R362" s="194">
        <f>Q362*H362</f>
        <v>3.0214000000000001E-2</v>
      </c>
      <c r="S362" s="194">
        <v>0</v>
      </c>
      <c r="T362" s="195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96" t="s">
        <v>215</v>
      </c>
      <c r="AT362" s="196" t="s">
        <v>136</v>
      </c>
      <c r="AU362" s="196" t="s">
        <v>85</v>
      </c>
      <c r="AY362" s="16" t="s">
        <v>133</v>
      </c>
      <c r="BE362" s="197">
        <f>IF(N362="základní",J362,0)</f>
        <v>0</v>
      </c>
      <c r="BF362" s="197">
        <f>IF(N362="snížená",J362,0)</f>
        <v>0</v>
      </c>
      <c r="BG362" s="197">
        <f>IF(N362="zákl. přenesená",J362,0)</f>
        <v>0</v>
      </c>
      <c r="BH362" s="197">
        <f>IF(N362="sníž. přenesená",J362,0)</f>
        <v>0</v>
      </c>
      <c r="BI362" s="197">
        <f>IF(N362="nulová",J362,0)</f>
        <v>0</v>
      </c>
      <c r="BJ362" s="16" t="s">
        <v>83</v>
      </c>
      <c r="BK362" s="197">
        <f>ROUND(I362*H362,2)</f>
        <v>0</v>
      </c>
      <c r="BL362" s="16" t="s">
        <v>215</v>
      </c>
      <c r="BM362" s="196" t="s">
        <v>620</v>
      </c>
    </row>
    <row r="363" spans="1:65" s="13" customFormat="1" ht="11.25">
      <c r="B363" s="198"/>
      <c r="C363" s="199"/>
      <c r="D363" s="200" t="s">
        <v>143</v>
      </c>
      <c r="E363" s="201" t="s">
        <v>1</v>
      </c>
      <c r="F363" s="202" t="s">
        <v>621</v>
      </c>
      <c r="G363" s="199"/>
      <c r="H363" s="203">
        <v>69.8</v>
      </c>
      <c r="I363" s="204"/>
      <c r="J363" s="199"/>
      <c r="K363" s="199"/>
      <c r="L363" s="205"/>
      <c r="M363" s="206"/>
      <c r="N363" s="207"/>
      <c r="O363" s="207"/>
      <c r="P363" s="207"/>
      <c r="Q363" s="207"/>
      <c r="R363" s="207"/>
      <c r="S363" s="207"/>
      <c r="T363" s="208"/>
      <c r="AT363" s="209" t="s">
        <v>143</v>
      </c>
      <c r="AU363" s="209" t="s">
        <v>85</v>
      </c>
      <c r="AV363" s="13" t="s">
        <v>85</v>
      </c>
      <c r="AW363" s="13" t="s">
        <v>31</v>
      </c>
      <c r="AX363" s="13" t="s">
        <v>75</v>
      </c>
      <c r="AY363" s="209" t="s">
        <v>133</v>
      </c>
    </row>
    <row r="364" spans="1:65" s="13" customFormat="1" ht="11.25">
      <c r="B364" s="198"/>
      <c r="C364" s="199"/>
      <c r="D364" s="200" t="s">
        <v>143</v>
      </c>
      <c r="E364" s="201" t="s">
        <v>1</v>
      </c>
      <c r="F364" s="202" t="s">
        <v>178</v>
      </c>
      <c r="G364" s="199"/>
      <c r="H364" s="203">
        <v>81.27</v>
      </c>
      <c r="I364" s="204"/>
      <c r="J364" s="199"/>
      <c r="K364" s="199"/>
      <c r="L364" s="205"/>
      <c r="M364" s="206"/>
      <c r="N364" s="207"/>
      <c r="O364" s="207"/>
      <c r="P364" s="207"/>
      <c r="Q364" s="207"/>
      <c r="R364" s="207"/>
      <c r="S364" s="207"/>
      <c r="T364" s="208"/>
      <c r="AT364" s="209" t="s">
        <v>143</v>
      </c>
      <c r="AU364" s="209" t="s">
        <v>85</v>
      </c>
      <c r="AV364" s="13" t="s">
        <v>85</v>
      </c>
      <c r="AW364" s="13" t="s">
        <v>31</v>
      </c>
      <c r="AX364" s="13" t="s">
        <v>75</v>
      </c>
      <c r="AY364" s="209" t="s">
        <v>133</v>
      </c>
    </row>
    <row r="365" spans="1:65" s="14" customFormat="1" ht="11.25">
      <c r="B365" s="210"/>
      <c r="C365" s="211"/>
      <c r="D365" s="200" t="s">
        <v>143</v>
      </c>
      <c r="E365" s="212" t="s">
        <v>1</v>
      </c>
      <c r="F365" s="213" t="s">
        <v>150</v>
      </c>
      <c r="G365" s="211"/>
      <c r="H365" s="214">
        <v>151.07</v>
      </c>
      <c r="I365" s="215"/>
      <c r="J365" s="211"/>
      <c r="K365" s="211"/>
      <c r="L365" s="216"/>
      <c r="M365" s="217"/>
      <c r="N365" s="218"/>
      <c r="O365" s="218"/>
      <c r="P365" s="218"/>
      <c r="Q365" s="218"/>
      <c r="R365" s="218"/>
      <c r="S365" s="218"/>
      <c r="T365" s="219"/>
      <c r="AT365" s="220" t="s">
        <v>143</v>
      </c>
      <c r="AU365" s="220" t="s">
        <v>85</v>
      </c>
      <c r="AV365" s="14" t="s">
        <v>141</v>
      </c>
      <c r="AW365" s="14" t="s">
        <v>31</v>
      </c>
      <c r="AX365" s="14" t="s">
        <v>83</v>
      </c>
      <c r="AY365" s="220" t="s">
        <v>133</v>
      </c>
    </row>
    <row r="366" spans="1:65" s="2" customFormat="1" ht="33" customHeight="1">
      <c r="A366" s="33"/>
      <c r="B366" s="34"/>
      <c r="C366" s="185" t="s">
        <v>622</v>
      </c>
      <c r="D366" s="185" t="s">
        <v>136</v>
      </c>
      <c r="E366" s="186" t="s">
        <v>623</v>
      </c>
      <c r="F366" s="187" t="s">
        <v>624</v>
      </c>
      <c r="G366" s="188" t="s">
        <v>139</v>
      </c>
      <c r="H366" s="189">
        <v>171.54499999999999</v>
      </c>
      <c r="I366" s="190"/>
      <c r="J366" s="191">
        <f>ROUND(I366*H366,2)</f>
        <v>0</v>
      </c>
      <c r="K366" s="187" t="s">
        <v>140</v>
      </c>
      <c r="L366" s="38"/>
      <c r="M366" s="192" t="s">
        <v>1</v>
      </c>
      <c r="N366" s="193" t="s">
        <v>40</v>
      </c>
      <c r="O366" s="70"/>
      <c r="P366" s="194">
        <f>O366*H366</f>
        <v>0</v>
      </c>
      <c r="Q366" s="194">
        <v>2.5999999999999998E-4</v>
      </c>
      <c r="R366" s="194">
        <f>Q366*H366</f>
        <v>4.4601699999999994E-2</v>
      </c>
      <c r="S366" s="194">
        <v>0</v>
      </c>
      <c r="T366" s="195">
        <f>S366*H366</f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96" t="s">
        <v>215</v>
      </c>
      <c r="AT366" s="196" t="s">
        <v>136</v>
      </c>
      <c r="AU366" s="196" t="s">
        <v>85</v>
      </c>
      <c r="AY366" s="16" t="s">
        <v>133</v>
      </c>
      <c r="BE366" s="197">
        <f>IF(N366="základní",J366,0)</f>
        <v>0</v>
      </c>
      <c r="BF366" s="197">
        <f>IF(N366="snížená",J366,0)</f>
        <v>0</v>
      </c>
      <c r="BG366" s="197">
        <f>IF(N366="zákl. přenesená",J366,0)</f>
        <v>0</v>
      </c>
      <c r="BH366" s="197">
        <f>IF(N366="sníž. přenesená",J366,0)</f>
        <v>0</v>
      </c>
      <c r="BI366" s="197">
        <f>IF(N366="nulová",J366,0)</f>
        <v>0</v>
      </c>
      <c r="BJ366" s="16" t="s">
        <v>83</v>
      </c>
      <c r="BK366" s="197">
        <f>ROUND(I366*H366,2)</f>
        <v>0</v>
      </c>
      <c r="BL366" s="16" t="s">
        <v>215</v>
      </c>
      <c r="BM366" s="196" t="s">
        <v>625</v>
      </c>
    </row>
    <row r="367" spans="1:65" s="13" customFormat="1" ht="11.25">
      <c r="B367" s="198"/>
      <c r="C367" s="199"/>
      <c r="D367" s="200" t="s">
        <v>143</v>
      </c>
      <c r="E367" s="201" t="s">
        <v>1</v>
      </c>
      <c r="F367" s="202" t="s">
        <v>621</v>
      </c>
      <c r="G367" s="199"/>
      <c r="H367" s="203">
        <v>69.8</v>
      </c>
      <c r="I367" s="204"/>
      <c r="J367" s="199"/>
      <c r="K367" s="199"/>
      <c r="L367" s="205"/>
      <c r="M367" s="206"/>
      <c r="N367" s="207"/>
      <c r="O367" s="207"/>
      <c r="P367" s="207"/>
      <c r="Q367" s="207"/>
      <c r="R367" s="207"/>
      <c r="S367" s="207"/>
      <c r="T367" s="208"/>
      <c r="AT367" s="209" t="s">
        <v>143</v>
      </c>
      <c r="AU367" s="209" t="s">
        <v>85</v>
      </c>
      <c r="AV367" s="13" t="s">
        <v>85</v>
      </c>
      <c r="AW367" s="13" t="s">
        <v>31</v>
      </c>
      <c r="AX367" s="13" t="s">
        <v>75</v>
      </c>
      <c r="AY367" s="209" t="s">
        <v>133</v>
      </c>
    </row>
    <row r="368" spans="1:65" s="13" customFormat="1" ht="11.25">
      <c r="B368" s="198"/>
      <c r="C368" s="199"/>
      <c r="D368" s="200" t="s">
        <v>143</v>
      </c>
      <c r="E368" s="201" t="s">
        <v>1</v>
      </c>
      <c r="F368" s="202" t="s">
        <v>626</v>
      </c>
      <c r="G368" s="199"/>
      <c r="H368" s="203">
        <v>10.08</v>
      </c>
      <c r="I368" s="204"/>
      <c r="J368" s="199"/>
      <c r="K368" s="199"/>
      <c r="L368" s="205"/>
      <c r="M368" s="206"/>
      <c r="N368" s="207"/>
      <c r="O368" s="207"/>
      <c r="P368" s="207"/>
      <c r="Q368" s="207"/>
      <c r="R368" s="207"/>
      <c r="S368" s="207"/>
      <c r="T368" s="208"/>
      <c r="AT368" s="209" t="s">
        <v>143</v>
      </c>
      <c r="AU368" s="209" t="s">
        <v>85</v>
      </c>
      <c r="AV368" s="13" t="s">
        <v>85</v>
      </c>
      <c r="AW368" s="13" t="s">
        <v>31</v>
      </c>
      <c r="AX368" s="13" t="s">
        <v>75</v>
      </c>
      <c r="AY368" s="209" t="s">
        <v>133</v>
      </c>
    </row>
    <row r="369" spans="1:51" s="13" customFormat="1" ht="11.25">
      <c r="B369" s="198"/>
      <c r="C369" s="199"/>
      <c r="D369" s="200" t="s">
        <v>143</v>
      </c>
      <c r="E369" s="201" t="s">
        <v>1</v>
      </c>
      <c r="F369" s="202" t="s">
        <v>627</v>
      </c>
      <c r="G369" s="199"/>
      <c r="H369" s="203">
        <v>10.395</v>
      </c>
      <c r="I369" s="204"/>
      <c r="J369" s="199"/>
      <c r="K369" s="199"/>
      <c r="L369" s="205"/>
      <c r="M369" s="206"/>
      <c r="N369" s="207"/>
      <c r="O369" s="207"/>
      <c r="P369" s="207"/>
      <c r="Q369" s="207"/>
      <c r="R369" s="207"/>
      <c r="S369" s="207"/>
      <c r="T369" s="208"/>
      <c r="AT369" s="209" t="s">
        <v>143</v>
      </c>
      <c r="AU369" s="209" t="s">
        <v>85</v>
      </c>
      <c r="AV369" s="13" t="s">
        <v>85</v>
      </c>
      <c r="AW369" s="13" t="s">
        <v>31</v>
      </c>
      <c r="AX369" s="13" t="s">
        <v>75</v>
      </c>
      <c r="AY369" s="209" t="s">
        <v>133</v>
      </c>
    </row>
    <row r="370" spans="1:51" s="13" customFormat="1" ht="11.25">
      <c r="B370" s="198"/>
      <c r="C370" s="199"/>
      <c r="D370" s="200" t="s">
        <v>143</v>
      </c>
      <c r="E370" s="201" t="s">
        <v>1</v>
      </c>
      <c r="F370" s="202" t="s">
        <v>178</v>
      </c>
      <c r="G370" s="199"/>
      <c r="H370" s="203">
        <v>81.27</v>
      </c>
      <c r="I370" s="204"/>
      <c r="J370" s="199"/>
      <c r="K370" s="199"/>
      <c r="L370" s="205"/>
      <c r="M370" s="206"/>
      <c r="N370" s="207"/>
      <c r="O370" s="207"/>
      <c r="P370" s="207"/>
      <c r="Q370" s="207"/>
      <c r="R370" s="207"/>
      <c r="S370" s="207"/>
      <c r="T370" s="208"/>
      <c r="AT370" s="209" t="s">
        <v>143</v>
      </c>
      <c r="AU370" s="209" t="s">
        <v>85</v>
      </c>
      <c r="AV370" s="13" t="s">
        <v>85</v>
      </c>
      <c r="AW370" s="13" t="s">
        <v>31</v>
      </c>
      <c r="AX370" s="13" t="s">
        <v>75</v>
      </c>
      <c r="AY370" s="209" t="s">
        <v>133</v>
      </c>
    </row>
    <row r="371" spans="1:51" s="14" customFormat="1" ht="11.25">
      <c r="B371" s="210"/>
      <c r="C371" s="211"/>
      <c r="D371" s="200" t="s">
        <v>143</v>
      </c>
      <c r="E371" s="212" t="s">
        <v>1</v>
      </c>
      <c r="F371" s="213" t="s">
        <v>150</v>
      </c>
      <c r="G371" s="211"/>
      <c r="H371" s="214">
        <v>171.54499999999999</v>
      </c>
      <c r="I371" s="215"/>
      <c r="J371" s="211"/>
      <c r="K371" s="211"/>
      <c r="L371" s="216"/>
      <c r="M371" s="231"/>
      <c r="N371" s="232"/>
      <c r="O371" s="232"/>
      <c r="P371" s="232"/>
      <c r="Q371" s="232"/>
      <c r="R371" s="232"/>
      <c r="S371" s="232"/>
      <c r="T371" s="233"/>
      <c r="AT371" s="220" t="s">
        <v>143</v>
      </c>
      <c r="AU371" s="220" t="s">
        <v>85</v>
      </c>
      <c r="AV371" s="14" t="s">
        <v>141</v>
      </c>
      <c r="AW371" s="14" t="s">
        <v>31</v>
      </c>
      <c r="AX371" s="14" t="s">
        <v>83</v>
      </c>
      <c r="AY371" s="220" t="s">
        <v>133</v>
      </c>
    </row>
    <row r="372" spans="1:51" s="2" customFormat="1" ht="6.95" customHeight="1">
      <c r="A372" s="33"/>
      <c r="B372" s="53"/>
      <c r="C372" s="54"/>
      <c r="D372" s="54"/>
      <c r="E372" s="54"/>
      <c r="F372" s="54"/>
      <c r="G372" s="54"/>
      <c r="H372" s="54"/>
      <c r="I372" s="54"/>
      <c r="J372" s="54"/>
      <c r="K372" s="54"/>
      <c r="L372" s="38"/>
      <c r="M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</row>
  </sheetData>
  <sheetProtection algorithmName="SHA-512" hashValue="nlKnrORMRSV9BH8tEcn0ThPtTOsdfGqpwv+4wARQDL54KdM5+9FBiAbDzG9z6CIbGbR+WIj3+JpT7HVlmYAWNg==" saltValue="AfhWj+ZggREhCxKu+s38mptz7DIBsKkE6HTwLiwn0ElIdeDSZ/wyN0qrDzQGFbl/FZY0+FQMZHHlbUkcgu0rRA==" spinCount="100000" sheet="1" objects="1" scenarios="1" formatColumns="0" formatRows="0" autoFilter="0"/>
  <autoFilter ref="C127:K371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6" t="s">
        <v>88</v>
      </c>
    </row>
    <row r="3" spans="1:46" s="1" customFormat="1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85</v>
      </c>
    </row>
    <row r="4" spans="1:46" s="1" customFormat="1" ht="24.95" customHeight="1">
      <c r="B4" s="19"/>
      <c r="D4" s="109" t="s">
        <v>98</v>
      </c>
      <c r="L4" s="19"/>
      <c r="M4" s="110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1" t="s">
        <v>16</v>
      </c>
      <c r="L6" s="19"/>
    </row>
    <row r="7" spans="1:46" s="1" customFormat="1" ht="16.5" customHeight="1">
      <c r="B7" s="19"/>
      <c r="E7" s="280" t="str">
        <f>'Rekapitulace stavby'!K6</f>
        <v>ZŠ Sokolovská - stavební úprava</v>
      </c>
      <c r="F7" s="281"/>
      <c r="G7" s="281"/>
      <c r="H7" s="281"/>
      <c r="L7" s="19"/>
    </row>
    <row r="8" spans="1:46" s="2" customFormat="1" ht="12" customHeight="1">
      <c r="A8" s="33"/>
      <c r="B8" s="38"/>
      <c r="C8" s="33"/>
      <c r="D8" s="111" t="s">
        <v>99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82" t="s">
        <v>628</v>
      </c>
      <c r="F9" s="283"/>
      <c r="G9" s="283"/>
      <c r="H9" s="283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>
        <f>'Rekapitulace stavby'!AN8</f>
        <v>0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23</v>
      </c>
      <c r="E14" s="33"/>
      <c r="F14" s="33"/>
      <c r="G14" s="33"/>
      <c r="H14" s="33"/>
      <c r="I14" s="111" t="s">
        <v>24</v>
      </c>
      <c r="J14" s="112" t="s">
        <v>1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25</v>
      </c>
      <c r="F15" s="33"/>
      <c r="G15" s="33"/>
      <c r="H15" s="33"/>
      <c r="I15" s="111" t="s">
        <v>26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27</v>
      </c>
      <c r="E17" s="33"/>
      <c r="F17" s="33"/>
      <c r="G17" s="33"/>
      <c r="H17" s="33"/>
      <c r="I17" s="111" t="s">
        <v>24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84" t="str">
        <f>'Rekapitulace stavby'!E14</f>
        <v>Vyplň údaj</v>
      </c>
      <c r="F18" s="285"/>
      <c r="G18" s="285"/>
      <c r="H18" s="285"/>
      <c r="I18" s="111" t="s">
        <v>26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29</v>
      </c>
      <c r="E20" s="33"/>
      <c r="F20" s="33"/>
      <c r="G20" s="33"/>
      <c r="H20" s="33"/>
      <c r="I20" s="111" t="s">
        <v>24</v>
      </c>
      <c r="J20" s="112" t="s">
        <v>1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30</v>
      </c>
      <c r="F21" s="33"/>
      <c r="G21" s="33"/>
      <c r="H21" s="33"/>
      <c r="I21" s="111" t="s">
        <v>26</v>
      </c>
      <c r="J21" s="112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32</v>
      </c>
      <c r="E23" s="33"/>
      <c r="F23" s="33"/>
      <c r="G23" s="33"/>
      <c r="H23" s="33"/>
      <c r="I23" s="111" t="s">
        <v>24</v>
      </c>
      <c r="J23" s="112" t="s">
        <v>1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">
        <v>33</v>
      </c>
      <c r="F24" s="33"/>
      <c r="G24" s="33"/>
      <c r="H24" s="33"/>
      <c r="I24" s="111" t="s">
        <v>26</v>
      </c>
      <c r="J24" s="112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34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4"/>
      <c r="B27" s="115"/>
      <c r="C27" s="114"/>
      <c r="D27" s="114"/>
      <c r="E27" s="286" t="s">
        <v>1</v>
      </c>
      <c r="F27" s="286"/>
      <c r="G27" s="286"/>
      <c r="H27" s="286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8" t="s">
        <v>35</v>
      </c>
      <c r="E30" s="33"/>
      <c r="F30" s="33"/>
      <c r="G30" s="33"/>
      <c r="H30" s="33"/>
      <c r="I30" s="33"/>
      <c r="J30" s="119">
        <f>ROUND(J122,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20" t="s">
        <v>37</v>
      </c>
      <c r="G32" s="33"/>
      <c r="H32" s="33"/>
      <c r="I32" s="120" t="s">
        <v>36</v>
      </c>
      <c r="J32" s="120" t="s">
        <v>38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21" t="s">
        <v>39</v>
      </c>
      <c r="E33" s="111" t="s">
        <v>40</v>
      </c>
      <c r="F33" s="122">
        <f>ROUND((SUM(BE122:BE172)),  2)</f>
        <v>0</v>
      </c>
      <c r="G33" s="33"/>
      <c r="H33" s="33"/>
      <c r="I33" s="123">
        <v>0.21</v>
      </c>
      <c r="J33" s="122">
        <f>ROUND(((SUM(BE122:BE172))*I33),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11" t="s">
        <v>41</v>
      </c>
      <c r="F34" s="122">
        <f>ROUND((SUM(BF122:BF172)),  2)</f>
        <v>0</v>
      </c>
      <c r="G34" s="33"/>
      <c r="H34" s="33"/>
      <c r="I34" s="123">
        <v>0.12</v>
      </c>
      <c r="J34" s="122">
        <f>ROUND(((SUM(BF122:BF172))*I34),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42</v>
      </c>
      <c r="F35" s="122">
        <f>ROUND((SUM(BG122:BG172)),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43</v>
      </c>
      <c r="F36" s="122">
        <f>ROUND((SUM(BH122:BH172)),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44</v>
      </c>
      <c r="F37" s="122">
        <f>ROUND((SUM(BI122:BI172)),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4"/>
      <c r="D39" s="125" t="s">
        <v>45</v>
      </c>
      <c r="E39" s="126"/>
      <c r="F39" s="126"/>
      <c r="G39" s="127" t="s">
        <v>46</v>
      </c>
      <c r="H39" s="128" t="s">
        <v>47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0"/>
      <c r="D50" s="131" t="s">
        <v>48</v>
      </c>
      <c r="E50" s="132"/>
      <c r="F50" s="132"/>
      <c r="G50" s="131" t="s">
        <v>49</v>
      </c>
      <c r="H50" s="132"/>
      <c r="I50" s="132"/>
      <c r="J50" s="132"/>
      <c r="K50" s="132"/>
      <c r="L50" s="50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33" t="s">
        <v>50</v>
      </c>
      <c r="E61" s="134"/>
      <c r="F61" s="135" t="s">
        <v>51</v>
      </c>
      <c r="G61" s="133" t="s">
        <v>50</v>
      </c>
      <c r="H61" s="134"/>
      <c r="I61" s="134"/>
      <c r="J61" s="136" t="s">
        <v>51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31" t="s">
        <v>52</v>
      </c>
      <c r="E65" s="137"/>
      <c r="F65" s="137"/>
      <c r="G65" s="131" t="s">
        <v>53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33" t="s">
        <v>50</v>
      </c>
      <c r="E76" s="134"/>
      <c r="F76" s="135" t="s">
        <v>51</v>
      </c>
      <c r="G76" s="133" t="s">
        <v>50</v>
      </c>
      <c r="H76" s="134"/>
      <c r="I76" s="134"/>
      <c r="J76" s="136" t="s">
        <v>51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101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87" t="str">
        <f>E7</f>
        <v>ZŠ Sokolovská - stavební úprava</v>
      </c>
      <c r="F85" s="288"/>
      <c r="G85" s="288"/>
      <c r="H85" s="288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99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239" t="str">
        <f>E9</f>
        <v>SO 701_01 - Elektromontážní práce</v>
      </c>
      <c r="F87" s="289"/>
      <c r="G87" s="289"/>
      <c r="H87" s="289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5"/>
      <c r="E89" s="35"/>
      <c r="F89" s="26" t="str">
        <f>F12</f>
        <v xml:space="preserve"> </v>
      </c>
      <c r="G89" s="35"/>
      <c r="H89" s="35"/>
      <c r="I89" s="28" t="s">
        <v>22</v>
      </c>
      <c r="J89" s="65">
        <f>IF(J12="","",J12)</f>
        <v>0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23</v>
      </c>
      <c r="D91" s="35"/>
      <c r="E91" s="35"/>
      <c r="F91" s="26" t="str">
        <f>E15</f>
        <v>Statutární město Liberec</v>
      </c>
      <c r="G91" s="35"/>
      <c r="H91" s="35"/>
      <c r="I91" s="28" t="s">
        <v>29</v>
      </c>
      <c r="J91" s="31" t="str">
        <f>E21</f>
        <v>Atelier Janek spol. s r.o., Jan Svoboda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5"/>
      <c r="E92" s="35"/>
      <c r="F92" s="26" t="str">
        <f>IF(E18="","",E18)</f>
        <v>Vyplň údaj</v>
      </c>
      <c r="G92" s="35"/>
      <c r="H92" s="35"/>
      <c r="I92" s="28" t="s">
        <v>32</v>
      </c>
      <c r="J92" s="31" t="str">
        <f>E24</f>
        <v>Bc. Zuzana Kosáková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42" t="s">
        <v>102</v>
      </c>
      <c r="D94" s="143"/>
      <c r="E94" s="143"/>
      <c r="F94" s="143"/>
      <c r="G94" s="143"/>
      <c r="H94" s="143"/>
      <c r="I94" s="143"/>
      <c r="J94" s="144" t="s">
        <v>103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5" t="s">
        <v>104</v>
      </c>
      <c r="D96" s="35"/>
      <c r="E96" s="35"/>
      <c r="F96" s="35"/>
      <c r="G96" s="35"/>
      <c r="H96" s="35"/>
      <c r="I96" s="35"/>
      <c r="J96" s="83">
        <f>J122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105</v>
      </c>
    </row>
    <row r="97" spans="1:31" s="9" customFormat="1" ht="24.95" customHeight="1">
      <c r="B97" s="146"/>
      <c r="C97" s="147"/>
      <c r="D97" s="148" t="s">
        <v>629</v>
      </c>
      <c r="E97" s="149"/>
      <c r="F97" s="149"/>
      <c r="G97" s="149"/>
      <c r="H97" s="149"/>
      <c r="I97" s="149"/>
      <c r="J97" s="150">
        <f>J123</f>
        <v>0</v>
      </c>
      <c r="K97" s="147"/>
      <c r="L97" s="151"/>
    </row>
    <row r="98" spans="1:31" s="9" customFormat="1" ht="24.95" customHeight="1">
      <c r="B98" s="146"/>
      <c r="C98" s="147"/>
      <c r="D98" s="148" t="s">
        <v>630</v>
      </c>
      <c r="E98" s="149"/>
      <c r="F98" s="149"/>
      <c r="G98" s="149"/>
      <c r="H98" s="149"/>
      <c r="I98" s="149"/>
      <c r="J98" s="150">
        <f>J140</f>
        <v>0</v>
      </c>
      <c r="K98" s="147"/>
      <c r="L98" s="151"/>
    </row>
    <row r="99" spans="1:31" s="9" customFormat="1" ht="24.95" customHeight="1">
      <c r="B99" s="146"/>
      <c r="C99" s="147"/>
      <c r="D99" s="148" t="s">
        <v>631</v>
      </c>
      <c r="E99" s="149"/>
      <c r="F99" s="149"/>
      <c r="G99" s="149"/>
      <c r="H99" s="149"/>
      <c r="I99" s="149"/>
      <c r="J99" s="150">
        <f>J148</f>
        <v>0</v>
      </c>
      <c r="K99" s="147"/>
      <c r="L99" s="151"/>
    </row>
    <row r="100" spans="1:31" s="9" customFormat="1" ht="24.95" customHeight="1">
      <c r="B100" s="146"/>
      <c r="C100" s="147"/>
      <c r="D100" s="148" t="s">
        <v>632</v>
      </c>
      <c r="E100" s="149"/>
      <c r="F100" s="149"/>
      <c r="G100" s="149"/>
      <c r="H100" s="149"/>
      <c r="I100" s="149"/>
      <c r="J100" s="150">
        <f>J164</f>
        <v>0</v>
      </c>
      <c r="K100" s="147"/>
      <c r="L100" s="151"/>
    </row>
    <row r="101" spans="1:31" s="9" customFormat="1" ht="24.95" customHeight="1">
      <c r="B101" s="146"/>
      <c r="C101" s="147"/>
      <c r="D101" s="148" t="s">
        <v>633</v>
      </c>
      <c r="E101" s="149"/>
      <c r="F101" s="149"/>
      <c r="G101" s="149"/>
      <c r="H101" s="149"/>
      <c r="I101" s="149"/>
      <c r="J101" s="150">
        <f>J168</f>
        <v>0</v>
      </c>
      <c r="K101" s="147"/>
      <c r="L101" s="151"/>
    </row>
    <row r="102" spans="1:31" s="10" customFormat="1" ht="19.899999999999999" customHeight="1">
      <c r="B102" s="152"/>
      <c r="C102" s="153"/>
      <c r="D102" s="154" t="s">
        <v>634</v>
      </c>
      <c r="E102" s="155"/>
      <c r="F102" s="155"/>
      <c r="G102" s="155"/>
      <c r="H102" s="155"/>
      <c r="I102" s="155"/>
      <c r="J102" s="156">
        <f>J169</f>
        <v>0</v>
      </c>
      <c r="K102" s="153"/>
      <c r="L102" s="157"/>
    </row>
    <row r="103" spans="1:31" s="2" customFormat="1" ht="21.75" customHeight="1">
      <c r="A103" s="33"/>
      <c r="B103" s="34"/>
      <c r="C103" s="35"/>
      <c r="D103" s="35"/>
      <c r="E103" s="35"/>
      <c r="F103" s="35"/>
      <c r="G103" s="35"/>
      <c r="H103" s="35"/>
      <c r="I103" s="35"/>
      <c r="J103" s="35"/>
      <c r="K103" s="35"/>
      <c r="L103" s="50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s="2" customFormat="1" ht="6.95" customHeight="1">
      <c r="A104" s="33"/>
      <c r="B104" s="53"/>
      <c r="C104" s="54"/>
      <c r="D104" s="54"/>
      <c r="E104" s="54"/>
      <c r="F104" s="54"/>
      <c r="G104" s="54"/>
      <c r="H104" s="54"/>
      <c r="I104" s="54"/>
      <c r="J104" s="54"/>
      <c r="K104" s="54"/>
      <c r="L104" s="50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31" s="2" customFormat="1" ht="6.95" customHeight="1">
      <c r="A108" s="33"/>
      <c r="B108" s="55"/>
      <c r="C108" s="56"/>
      <c r="D108" s="56"/>
      <c r="E108" s="56"/>
      <c r="F108" s="56"/>
      <c r="G108" s="56"/>
      <c r="H108" s="56"/>
      <c r="I108" s="56"/>
      <c r="J108" s="56"/>
      <c r="K108" s="56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24.95" customHeight="1">
      <c r="A109" s="33"/>
      <c r="B109" s="34"/>
      <c r="C109" s="22" t="s">
        <v>118</v>
      </c>
      <c r="D109" s="35"/>
      <c r="E109" s="35"/>
      <c r="F109" s="35"/>
      <c r="G109" s="35"/>
      <c r="H109" s="35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5" customHeight="1">
      <c r="A110" s="33"/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16</v>
      </c>
      <c r="D111" s="35"/>
      <c r="E111" s="35"/>
      <c r="F111" s="35"/>
      <c r="G111" s="35"/>
      <c r="H111" s="35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6.5" customHeight="1">
      <c r="A112" s="33"/>
      <c r="B112" s="34"/>
      <c r="C112" s="35"/>
      <c r="D112" s="35"/>
      <c r="E112" s="287" t="str">
        <f>E7</f>
        <v>ZŠ Sokolovská - stavební úprava</v>
      </c>
      <c r="F112" s="288"/>
      <c r="G112" s="288"/>
      <c r="H112" s="288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99</v>
      </c>
      <c r="D113" s="35"/>
      <c r="E113" s="35"/>
      <c r="F113" s="35"/>
      <c r="G113" s="35"/>
      <c r="H113" s="35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5"/>
      <c r="D114" s="35"/>
      <c r="E114" s="239" t="str">
        <f>E9</f>
        <v>SO 701_01 - Elektromontážní práce</v>
      </c>
      <c r="F114" s="289"/>
      <c r="G114" s="289"/>
      <c r="H114" s="289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5" customHeight="1">
      <c r="A115" s="33"/>
      <c r="B115" s="34"/>
      <c r="C115" s="35"/>
      <c r="D115" s="35"/>
      <c r="E115" s="35"/>
      <c r="F115" s="35"/>
      <c r="G115" s="35"/>
      <c r="H115" s="35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20</v>
      </c>
      <c r="D116" s="35"/>
      <c r="E116" s="35"/>
      <c r="F116" s="26" t="str">
        <f>F12</f>
        <v xml:space="preserve"> </v>
      </c>
      <c r="G116" s="35"/>
      <c r="H116" s="35"/>
      <c r="I116" s="28" t="s">
        <v>22</v>
      </c>
      <c r="J116" s="65">
        <f>IF(J12="","",J12)</f>
        <v>0</v>
      </c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25.7" customHeight="1">
      <c r="A118" s="33"/>
      <c r="B118" s="34"/>
      <c r="C118" s="28" t="s">
        <v>23</v>
      </c>
      <c r="D118" s="35"/>
      <c r="E118" s="35"/>
      <c r="F118" s="26" t="str">
        <f>E15</f>
        <v>Statutární město Liberec</v>
      </c>
      <c r="G118" s="35"/>
      <c r="H118" s="35"/>
      <c r="I118" s="28" t="s">
        <v>29</v>
      </c>
      <c r="J118" s="31" t="str">
        <f>E21</f>
        <v>Atelier Janek spol. s r.o., Jan Svoboda</v>
      </c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>
      <c r="A119" s="33"/>
      <c r="B119" s="34"/>
      <c r="C119" s="28" t="s">
        <v>27</v>
      </c>
      <c r="D119" s="35"/>
      <c r="E119" s="35"/>
      <c r="F119" s="26" t="str">
        <f>IF(E18="","",E18)</f>
        <v>Vyplň údaj</v>
      </c>
      <c r="G119" s="35"/>
      <c r="H119" s="35"/>
      <c r="I119" s="28" t="s">
        <v>32</v>
      </c>
      <c r="J119" s="31" t="str">
        <f>E24</f>
        <v>Bc. Zuzana Kosáková</v>
      </c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0.35" customHeight="1">
      <c r="A120" s="33"/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11" customFormat="1" ht="29.25" customHeight="1">
      <c r="A121" s="158"/>
      <c r="B121" s="159"/>
      <c r="C121" s="160" t="s">
        <v>119</v>
      </c>
      <c r="D121" s="161" t="s">
        <v>60</v>
      </c>
      <c r="E121" s="161" t="s">
        <v>56</v>
      </c>
      <c r="F121" s="161" t="s">
        <v>57</v>
      </c>
      <c r="G121" s="161" t="s">
        <v>120</v>
      </c>
      <c r="H121" s="161" t="s">
        <v>121</v>
      </c>
      <c r="I121" s="161" t="s">
        <v>122</v>
      </c>
      <c r="J121" s="161" t="s">
        <v>103</v>
      </c>
      <c r="K121" s="162" t="s">
        <v>123</v>
      </c>
      <c r="L121" s="163"/>
      <c r="M121" s="74" t="s">
        <v>1</v>
      </c>
      <c r="N121" s="75" t="s">
        <v>39</v>
      </c>
      <c r="O121" s="75" t="s">
        <v>124</v>
      </c>
      <c r="P121" s="75" t="s">
        <v>125</v>
      </c>
      <c r="Q121" s="75" t="s">
        <v>126</v>
      </c>
      <c r="R121" s="75" t="s">
        <v>127</v>
      </c>
      <c r="S121" s="75" t="s">
        <v>128</v>
      </c>
      <c r="T121" s="76" t="s">
        <v>129</v>
      </c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</row>
    <row r="122" spans="1:65" s="2" customFormat="1" ht="22.9" customHeight="1">
      <c r="A122" s="33"/>
      <c r="B122" s="34"/>
      <c r="C122" s="81" t="s">
        <v>130</v>
      </c>
      <c r="D122" s="35"/>
      <c r="E122" s="35"/>
      <c r="F122" s="35"/>
      <c r="G122" s="35"/>
      <c r="H122" s="35"/>
      <c r="I122" s="35"/>
      <c r="J122" s="164">
        <f>BK122</f>
        <v>0</v>
      </c>
      <c r="K122" s="35"/>
      <c r="L122" s="38"/>
      <c r="M122" s="77"/>
      <c r="N122" s="165"/>
      <c r="O122" s="78"/>
      <c r="P122" s="166">
        <f>P123+P140+P148+P164+P168</f>
        <v>0</v>
      </c>
      <c r="Q122" s="78"/>
      <c r="R122" s="166">
        <f>R123+R140+R148+R164+R168</f>
        <v>0</v>
      </c>
      <c r="S122" s="78"/>
      <c r="T122" s="167">
        <f>T123+T140+T148+T164+T168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6" t="s">
        <v>74</v>
      </c>
      <c r="AU122" s="16" t="s">
        <v>105</v>
      </c>
      <c r="BK122" s="168">
        <f>BK123+BK140+BK148+BK164+BK168</f>
        <v>0</v>
      </c>
    </row>
    <row r="123" spans="1:65" s="12" customFormat="1" ht="25.9" customHeight="1">
      <c r="B123" s="169"/>
      <c r="C123" s="170"/>
      <c r="D123" s="171" t="s">
        <v>74</v>
      </c>
      <c r="E123" s="172" t="s">
        <v>635</v>
      </c>
      <c r="F123" s="172" t="s">
        <v>636</v>
      </c>
      <c r="G123" s="170"/>
      <c r="H123" s="170"/>
      <c r="I123" s="173"/>
      <c r="J123" s="174">
        <f>BK123</f>
        <v>0</v>
      </c>
      <c r="K123" s="170"/>
      <c r="L123" s="175"/>
      <c r="M123" s="176"/>
      <c r="N123" s="177"/>
      <c r="O123" s="177"/>
      <c r="P123" s="178">
        <f>SUM(P124:P139)</f>
        <v>0</v>
      </c>
      <c r="Q123" s="177"/>
      <c r="R123" s="178">
        <f>SUM(R124:R139)</f>
        <v>0</v>
      </c>
      <c r="S123" s="177"/>
      <c r="T123" s="179">
        <f>SUM(T124:T139)</f>
        <v>0</v>
      </c>
      <c r="AR123" s="180" t="s">
        <v>83</v>
      </c>
      <c r="AT123" s="181" t="s">
        <v>74</v>
      </c>
      <c r="AU123" s="181" t="s">
        <v>75</v>
      </c>
      <c r="AY123" s="180" t="s">
        <v>133</v>
      </c>
      <c r="BK123" s="182">
        <f>SUM(BK124:BK139)</f>
        <v>0</v>
      </c>
    </row>
    <row r="124" spans="1:65" s="2" customFormat="1" ht="21.75" customHeight="1">
      <c r="A124" s="33"/>
      <c r="B124" s="34"/>
      <c r="C124" s="185" t="s">
        <v>83</v>
      </c>
      <c r="D124" s="185" t="s">
        <v>136</v>
      </c>
      <c r="E124" s="186" t="s">
        <v>637</v>
      </c>
      <c r="F124" s="187" t="s">
        <v>638</v>
      </c>
      <c r="G124" s="188" t="s">
        <v>229</v>
      </c>
      <c r="H124" s="189">
        <v>125</v>
      </c>
      <c r="I124" s="190"/>
      <c r="J124" s="191">
        <f t="shared" ref="J124:J139" si="0">ROUND(I124*H124,2)</f>
        <v>0</v>
      </c>
      <c r="K124" s="187" t="s">
        <v>1</v>
      </c>
      <c r="L124" s="38"/>
      <c r="M124" s="192" t="s">
        <v>1</v>
      </c>
      <c r="N124" s="193" t="s">
        <v>40</v>
      </c>
      <c r="O124" s="70"/>
      <c r="P124" s="194">
        <f t="shared" ref="P124:P139" si="1">O124*H124</f>
        <v>0</v>
      </c>
      <c r="Q124" s="194">
        <v>0</v>
      </c>
      <c r="R124" s="194">
        <f t="shared" ref="R124:R139" si="2">Q124*H124</f>
        <v>0</v>
      </c>
      <c r="S124" s="194">
        <v>0</v>
      </c>
      <c r="T124" s="195">
        <f t="shared" ref="T124:T139" si="3"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96" t="s">
        <v>141</v>
      </c>
      <c r="AT124" s="196" t="s">
        <v>136</v>
      </c>
      <c r="AU124" s="196" t="s">
        <v>83</v>
      </c>
      <c r="AY124" s="16" t="s">
        <v>133</v>
      </c>
      <c r="BE124" s="197">
        <f t="shared" ref="BE124:BE139" si="4">IF(N124="základní",J124,0)</f>
        <v>0</v>
      </c>
      <c r="BF124" s="197">
        <f t="shared" ref="BF124:BF139" si="5">IF(N124="snížená",J124,0)</f>
        <v>0</v>
      </c>
      <c r="BG124" s="197">
        <f t="shared" ref="BG124:BG139" si="6">IF(N124="zákl. přenesená",J124,0)</f>
        <v>0</v>
      </c>
      <c r="BH124" s="197">
        <f t="shared" ref="BH124:BH139" si="7">IF(N124="sníž. přenesená",J124,0)</f>
        <v>0</v>
      </c>
      <c r="BI124" s="197">
        <f t="shared" ref="BI124:BI139" si="8">IF(N124="nulová",J124,0)</f>
        <v>0</v>
      </c>
      <c r="BJ124" s="16" t="s">
        <v>83</v>
      </c>
      <c r="BK124" s="197">
        <f t="shared" ref="BK124:BK139" si="9">ROUND(I124*H124,2)</f>
        <v>0</v>
      </c>
      <c r="BL124" s="16" t="s">
        <v>141</v>
      </c>
      <c r="BM124" s="196" t="s">
        <v>174</v>
      </c>
    </row>
    <row r="125" spans="1:65" s="2" customFormat="1" ht="24.2" customHeight="1">
      <c r="A125" s="33"/>
      <c r="B125" s="34"/>
      <c r="C125" s="185" t="s">
        <v>85</v>
      </c>
      <c r="D125" s="185" t="s">
        <v>136</v>
      </c>
      <c r="E125" s="186" t="s">
        <v>639</v>
      </c>
      <c r="F125" s="187" t="s">
        <v>640</v>
      </c>
      <c r="G125" s="188" t="s">
        <v>641</v>
      </c>
      <c r="H125" s="189">
        <v>40</v>
      </c>
      <c r="I125" s="190"/>
      <c r="J125" s="191">
        <f t="shared" si="0"/>
        <v>0</v>
      </c>
      <c r="K125" s="187" t="s">
        <v>1</v>
      </c>
      <c r="L125" s="38"/>
      <c r="M125" s="192" t="s">
        <v>1</v>
      </c>
      <c r="N125" s="193" t="s">
        <v>40</v>
      </c>
      <c r="O125" s="70"/>
      <c r="P125" s="194">
        <f t="shared" si="1"/>
        <v>0</v>
      </c>
      <c r="Q125" s="194">
        <v>0</v>
      </c>
      <c r="R125" s="194">
        <f t="shared" si="2"/>
        <v>0</v>
      </c>
      <c r="S125" s="194">
        <v>0</v>
      </c>
      <c r="T125" s="195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96" t="s">
        <v>141</v>
      </c>
      <c r="AT125" s="196" t="s">
        <v>136</v>
      </c>
      <c r="AU125" s="196" t="s">
        <v>83</v>
      </c>
      <c r="AY125" s="16" t="s">
        <v>133</v>
      </c>
      <c r="BE125" s="197">
        <f t="shared" si="4"/>
        <v>0</v>
      </c>
      <c r="BF125" s="197">
        <f t="shared" si="5"/>
        <v>0</v>
      </c>
      <c r="BG125" s="197">
        <f t="shared" si="6"/>
        <v>0</v>
      </c>
      <c r="BH125" s="197">
        <f t="shared" si="7"/>
        <v>0</v>
      </c>
      <c r="BI125" s="197">
        <f t="shared" si="8"/>
        <v>0</v>
      </c>
      <c r="BJ125" s="16" t="s">
        <v>83</v>
      </c>
      <c r="BK125" s="197">
        <f t="shared" si="9"/>
        <v>0</v>
      </c>
      <c r="BL125" s="16" t="s">
        <v>141</v>
      </c>
      <c r="BM125" s="196" t="s">
        <v>184</v>
      </c>
    </row>
    <row r="126" spans="1:65" s="2" customFormat="1" ht="24.2" customHeight="1">
      <c r="A126" s="33"/>
      <c r="B126" s="34"/>
      <c r="C126" s="185" t="s">
        <v>151</v>
      </c>
      <c r="D126" s="185" t="s">
        <v>136</v>
      </c>
      <c r="E126" s="186" t="s">
        <v>642</v>
      </c>
      <c r="F126" s="187" t="s">
        <v>643</v>
      </c>
      <c r="G126" s="188" t="s">
        <v>641</v>
      </c>
      <c r="H126" s="189">
        <v>10</v>
      </c>
      <c r="I126" s="190"/>
      <c r="J126" s="191">
        <f t="shared" si="0"/>
        <v>0</v>
      </c>
      <c r="K126" s="187" t="s">
        <v>1</v>
      </c>
      <c r="L126" s="38"/>
      <c r="M126" s="192" t="s">
        <v>1</v>
      </c>
      <c r="N126" s="193" t="s">
        <v>40</v>
      </c>
      <c r="O126" s="70"/>
      <c r="P126" s="194">
        <f t="shared" si="1"/>
        <v>0</v>
      </c>
      <c r="Q126" s="194">
        <v>0</v>
      </c>
      <c r="R126" s="194">
        <f t="shared" si="2"/>
        <v>0</v>
      </c>
      <c r="S126" s="194">
        <v>0</v>
      </c>
      <c r="T126" s="195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96" t="s">
        <v>141</v>
      </c>
      <c r="AT126" s="196" t="s">
        <v>136</v>
      </c>
      <c r="AU126" s="196" t="s">
        <v>83</v>
      </c>
      <c r="AY126" s="16" t="s">
        <v>133</v>
      </c>
      <c r="BE126" s="197">
        <f t="shared" si="4"/>
        <v>0</v>
      </c>
      <c r="BF126" s="197">
        <f t="shared" si="5"/>
        <v>0</v>
      </c>
      <c r="BG126" s="197">
        <f t="shared" si="6"/>
        <v>0</v>
      </c>
      <c r="BH126" s="197">
        <f t="shared" si="7"/>
        <v>0</v>
      </c>
      <c r="BI126" s="197">
        <f t="shared" si="8"/>
        <v>0</v>
      </c>
      <c r="BJ126" s="16" t="s">
        <v>83</v>
      </c>
      <c r="BK126" s="197">
        <f t="shared" si="9"/>
        <v>0</v>
      </c>
      <c r="BL126" s="16" t="s">
        <v>141</v>
      </c>
      <c r="BM126" s="196" t="s">
        <v>8</v>
      </c>
    </row>
    <row r="127" spans="1:65" s="2" customFormat="1" ht="24.2" customHeight="1">
      <c r="A127" s="33"/>
      <c r="B127" s="34"/>
      <c r="C127" s="185" t="s">
        <v>141</v>
      </c>
      <c r="D127" s="185" t="s">
        <v>136</v>
      </c>
      <c r="E127" s="186" t="s">
        <v>644</v>
      </c>
      <c r="F127" s="187" t="s">
        <v>645</v>
      </c>
      <c r="G127" s="188" t="s">
        <v>641</v>
      </c>
      <c r="H127" s="189">
        <v>5</v>
      </c>
      <c r="I127" s="190"/>
      <c r="J127" s="191">
        <f t="shared" si="0"/>
        <v>0</v>
      </c>
      <c r="K127" s="187" t="s">
        <v>1</v>
      </c>
      <c r="L127" s="38"/>
      <c r="M127" s="192" t="s">
        <v>1</v>
      </c>
      <c r="N127" s="193" t="s">
        <v>40</v>
      </c>
      <c r="O127" s="70"/>
      <c r="P127" s="194">
        <f t="shared" si="1"/>
        <v>0</v>
      </c>
      <c r="Q127" s="194">
        <v>0</v>
      </c>
      <c r="R127" s="194">
        <f t="shared" si="2"/>
        <v>0</v>
      </c>
      <c r="S127" s="194">
        <v>0</v>
      </c>
      <c r="T127" s="195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96" t="s">
        <v>141</v>
      </c>
      <c r="AT127" s="196" t="s">
        <v>136</v>
      </c>
      <c r="AU127" s="196" t="s">
        <v>83</v>
      </c>
      <c r="AY127" s="16" t="s">
        <v>133</v>
      </c>
      <c r="BE127" s="197">
        <f t="shared" si="4"/>
        <v>0</v>
      </c>
      <c r="BF127" s="197">
        <f t="shared" si="5"/>
        <v>0</v>
      </c>
      <c r="BG127" s="197">
        <f t="shared" si="6"/>
        <v>0</v>
      </c>
      <c r="BH127" s="197">
        <f t="shared" si="7"/>
        <v>0</v>
      </c>
      <c r="BI127" s="197">
        <f t="shared" si="8"/>
        <v>0</v>
      </c>
      <c r="BJ127" s="16" t="s">
        <v>83</v>
      </c>
      <c r="BK127" s="197">
        <f t="shared" si="9"/>
        <v>0</v>
      </c>
      <c r="BL127" s="16" t="s">
        <v>141</v>
      </c>
      <c r="BM127" s="196" t="s">
        <v>205</v>
      </c>
    </row>
    <row r="128" spans="1:65" s="2" customFormat="1" ht="16.5" customHeight="1">
      <c r="A128" s="33"/>
      <c r="B128" s="34"/>
      <c r="C128" s="185" t="s">
        <v>160</v>
      </c>
      <c r="D128" s="185" t="s">
        <v>136</v>
      </c>
      <c r="E128" s="186" t="s">
        <v>646</v>
      </c>
      <c r="F128" s="187" t="s">
        <v>647</v>
      </c>
      <c r="G128" s="188" t="s">
        <v>229</v>
      </c>
      <c r="H128" s="189">
        <v>35</v>
      </c>
      <c r="I128" s="190"/>
      <c r="J128" s="191">
        <f t="shared" si="0"/>
        <v>0</v>
      </c>
      <c r="K128" s="187" t="s">
        <v>1</v>
      </c>
      <c r="L128" s="38"/>
      <c r="M128" s="192" t="s">
        <v>1</v>
      </c>
      <c r="N128" s="193" t="s">
        <v>40</v>
      </c>
      <c r="O128" s="70"/>
      <c r="P128" s="194">
        <f t="shared" si="1"/>
        <v>0</v>
      </c>
      <c r="Q128" s="194">
        <v>0</v>
      </c>
      <c r="R128" s="194">
        <f t="shared" si="2"/>
        <v>0</v>
      </c>
      <c r="S128" s="194">
        <v>0</v>
      </c>
      <c r="T128" s="195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96" t="s">
        <v>141</v>
      </c>
      <c r="AT128" s="196" t="s">
        <v>136</v>
      </c>
      <c r="AU128" s="196" t="s">
        <v>83</v>
      </c>
      <c r="AY128" s="16" t="s">
        <v>133</v>
      </c>
      <c r="BE128" s="197">
        <f t="shared" si="4"/>
        <v>0</v>
      </c>
      <c r="BF128" s="197">
        <f t="shared" si="5"/>
        <v>0</v>
      </c>
      <c r="BG128" s="197">
        <f t="shared" si="6"/>
        <v>0</v>
      </c>
      <c r="BH128" s="197">
        <f t="shared" si="7"/>
        <v>0</v>
      </c>
      <c r="BI128" s="197">
        <f t="shared" si="8"/>
        <v>0</v>
      </c>
      <c r="BJ128" s="16" t="s">
        <v>83</v>
      </c>
      <c r="BK128" s="197">
        <f t="shared" si="9"/>
        <v>0</v>
      </c>
      <c r="BL128" s="16" t="s">
        <v>141</v>
      </c>
      <c r="BM128" s="196" t="s">
        <v>215</v>
      </c>
    </row>
    <row r="129" spans="1:65" s="2" customFormat="1" ht="21.75" customHeight="1">
      <c r="A129" s="33"/>
      <c r="B129" s="34"/>
      <c r="C129" s="185" t="s">
        <v>134</v>
      </c>
      <c r="D129" s="185" t="s">
        <v>136</v>
      </c>
      <c r="E129" s="186" t="s">
        <v>648</v>
      </c>
      <c r="F129" s="187" t="s">
        <v>649</v>
      </c>
      <c r="G129" s="188" t="s">
        <v>641</v>
      </c>
      <c r="H129" s="189">
        <v>2</v>
      </c>
      <c r="I129" s="190"/>
      <c r="J129" s="191">
        <f t="shared" si="0"/>
        <v>0</v>
      </c>
      <c r="K129" s="187" t="s">
        <v>1</v>
      </c>
      <c r="L129" s="38"/>
      <c r="M129" s="192" t="s">
        <v>1</v>
      </c>
      <c r="N129" s="193" t="s">
        <v>40</v>
      </c>
      <c r="O129" s="70"/>
      <c r="P129" s="194">
        <f t="shared" si="1"/>
        <v>0</v>
      </c>
      <c r="Q129" s="194">
        <v>0</v>
      </c>
      <c r="R129" s="194">
        <f t="shared" si="2"/>
        <v>0</v>
      </c>
      <c r="S129" s="194">
        <v>0</v>
      </c>
      <c r="T129" s="195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96" t="s">
        <v>141</v>
      </c>
      <c r="AT129" s="196" t="s">
        <v>136</v>
      </c>
      <c r="AU129" s="196" t="s">
        <v>83</v>
      </c>
      <c r="AY129" s="16" t="s">
        <v>133</v>
      </c>
      <c r="BE129" s="197">
        <f t="shared" si="4"/>
        <v>0</v>
      </c>
      <c r="BF129" s="197">
        <f t="shared" si="5"/>
        <v>0</v>
      </c>
      <c r="BG129" s="197">
        <f t="shared" si="6"/>
        <v>0</v>
      </c>
      <c r="BH129" s="197">
        <f t="shared" si="7"/>
        <v>0</v>
      </c>
      <c r="BI129" s="197">
        <f t="shared" si="8"/>
        <v>0</v>
      </c>
      <c r="BJ129" s="16" t="s">
        <v>83</v>
      </c>
      <c r="BK129" s="197">
        <f t="shared" si="9"/>
        <v>0</v>
      </c>
      <c r="BL129" s="16" t="s">
        <v>141</v>
      </c>
      <c r="BM129" s="196" t="s">
        <v>226</v>
      </c>
    </row>
    <row r="130" spans="1:65" s="2" customFormat="1" ht="21.75" customHeight="1">
      <c r="A130" s="33"/>
      <c r="B130" s="34"/>
      <c r="C130" s="185" t="s">
        <v>168</v>
      </c>
      <c r="D130" s="185" t="s">
        <v>136</v>
      </c>
      <c r="E130" s="186" t="s">
        <v>650</v>
      </c>
      <c r="F130" s="187" t="s">
        <v>651</v>
      </c>
      <c r="G130" s="188" t="s">
        <v>641</v>
      </c>
      <c r="H130" s="189">
        <v>2</v>
      </c>
      <c r="I130" s="190"/>
      <c r="J130" s="191">
        <f t="shared" si="0"/>
        <v>0</v>
      </c>
      <c r="K130" s="187" t="s">
        <v>1</v>
      </c>
      <c r="L130" s="38"/>
      <c r="M130" s="192" t="s">
        <v>1</v>
      </c>
      <c r="N130" s="193" t="s">
        <v>40</v>
      </c>
      <c r="O130" s="70"/>
      <c r="P130" s="194">
        <f t="shared" si="1"/>
        <v>0</v>
      </c>
      <c r="Q130" s="194">
        <v>0</v>
      </c>
      <c r="R130" s="194">
        <f t="shared" si="2"/>
        <v>0</v>
      </c>
      <c r="S130" s="194">
        <v>0</v>
      </c>
      <c r="T130" s="195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96" t="s">
        <v>141</v>
      </c>
      <c r="AT130" s="196" t="s">
        <v>136</v>
      </c>
      <c r="AU130" s="196" t="s">
        <v>83</v>
      </c>
      <c r="AY130" s="16" t="s">
        <v>133</v>
      </c>
      <c r="BE130" s="197">
        <f t="shared" si="4"/>
        <v>0</v>
      </c>
      <c r="BF130" s="197">
        <f t="shared" si="5"/>
        <v>0</v>
      </c>
      <c r="BG130" s="197">
        <f t="shared" si="6"/>
        <v>0</v>
      </c>
      <c r="BH130" s="197">
        <f t="shared" si="7"/>
        <v>0</v>
      </c>
      <c r="BI130" s="197">
        <f t="shared" si="8"/>
        <v>0</v>
      </c>
      <c r="BJ130" s="16" t="s">
        <v>83</v>
      </c>
      <c r="BK130" s="197">
        <f t="shared" si="9"/>
        <v>0</v>
      </c>
      <c r="BL130" s="16" t="s">
        <v>141</v>
      </c>
      <c r="BM130" s="196" t="s">
        <v>236</v>
      </c>
    </row>
    <row r="131" spans="1:65" s="2" customFormat="1" ht="21.75" customHeight="1">
      <c r="A131" s="33"/>
      <c r="B131" s="34"/>
      <c r="C131" s="185" t="s">
        <v>174</v>
      </c>
      <c r="D131" s="185" t="s">
        <v>136</v>
      </c>
      <c r="E131" s="186" t="s">
        <v>652</v>
      </c>
      <c r="F131" s="187" t="s">
        <v>653</v>
      </c>
      <c r="G131" s="188" t="s">
        <v>641</v>
      </c>
      <c r="H131" s="189">
        <v>30</v>
      </c>
      <c r="I131" s="190"/>
      <c r="J131" s="191">
        <f t="shared" si="0"/>
        <v>0</v>
      </c>
      <c r="K131" s="187" t="s">
        <v>1</v>
      </c>
      <c r="L131" s="38"/>
      <c r="M131" s="192" t="s">
        <v>1</v>
      </c>
      <c r="N131" s="193" t="s">
        <v>40</v>
      </c>
      <c r="O131" s="70"/>
      <c r="P131" s="194">
        <f t="shared" si="1"/>
        <v>0</v>
      </c>
      <c r="Q131" s="194">
        <v>0</v>
      </c>
      <c r="R131" s="194">
        <f t="shared" si="2"/>
        <v>0</v>
      </c>
      <c r="S131" s="194">
        <v>0</v>
      </c>
      <c r="T131" s="195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96" t="s">
        <v>141</v>
      </c>
      <c r="AT131" s="196" t="s">
        <v>136</v>
      </c>
      <c r="AU131" s="196" t="s">
        <v>83</v>
      </c>
      <c r="AY131" s="16" t="s">
        <v>133</v>
      </c>
      <c r="BE131" s="197">
        <f t="shared" si="4"/>
        <v>0</v>
      </c>
      <c r="BF131" s="197">
        <f t="shared" si="5"/>
        <v>0</v>
      </c>
      <c r="BG131" s="197">
        <f t="shared" si="6"/>
        <v>0</v>
      </c>
      <c r="BH131" s="197">
        <f t="shared" si="7"/>
        <v>0</v>
      </c>
      <c r="BI131" s="197">
        <f t="shared" si="8"/>
        <v>0</v>
      </c>
      <c r="BJ131" s="16" t="s">
        <v>83</v>
      </c>
      <c r="BK131" s="197">
        <f t="shared" si="9"/>
        <v>0</v>
      </c>
      <c r="BL131" s="16" t="s">
        <v>141</v>
      </c>
      <c r="BM131" s="196" t="s">
        <v>245</v>
      </c>
    </row>
    <row r="132" spans="1:65" s="2" customFormat="1" ht="16.5" customHeight="1">
      <c r="A132" s="33"/>
      <c r="B132" s="34"/>
      <c r="C132" s="185" t="s">
        <v>180</v>
      </c>
      <c r="D132" s="185" t="s">
        <v>136</v>
      </c>
      <c r="E132" s="186" t="s">
        <v>654</v>
      </c>
      <c r="F132" s="187" t="s">
        <v>655</v>
      </c>
      <c r="G132" s="188" t="s">
        <v>641</v>
      </c>
      <c r="H132" s="189">
        <v>1</v>
      </c>
      <c r="I132" s="190"/>
      <c r="J132" s="191">
        <f t="shared" si="0"/>
        <v>0</v>
      </c>
      <c r="K132" s="187" t="s">
        <v>1</v>
      </c>
      <c r="L132" s="38"/>
      <c r="M132" s="192" t="s">
        <v>1</v>
      </c>
      <c r="N132" s="193" t="s">
        <v>40</v>
      </c>
      <c r="O132" s="70"/>
      <c r="P132" s="194">
        <f t="shared" si="1"/>
        <v>0</v>
      </c>
      <c r="Q132" s="194">
        <v>0</v>
      </c>
      <c r="R132" s="194">
        <f t="shared" si="2"/>
        <v>0</v>
      </c>
      <c r="S132" s="194">
        <v>0</v>
      </c>
      <c r="T132" s="195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96" t="s">
        <v>141</v>
      </c>
      <c r="AT132" s="196" t="s">
        <v>136</v>
      </c>
      <c r="AU132" s="196" t="s">
        <v>83</v>
      </c>
      <c r="AY132" s="16" t="s">
        <v>133</v>
      </c>
      <c r="BE132" s="197">
        <f t="shared" si="4"/>
        <v>0</v>
      </c>
      <c r="BF132" s="197">
        <f t="shared" si="5"/>
        <v>0</v>
      </c>
      <c r="BG132" s="197">
        <f t="shared" si="6"/>
        <v>0</v>
      </c>
      <c r="BH132" s="197">
        <f t="shared" si="7"/>
        <v>0</v>
      </c>
      <c r="BI132" s="197">
        <f t="shared" si="8"/>
        <v>0</v>
      </c>
      <c r="BJ132" s="16" t="s">
        <v>83</v>
      </c>
      <c r="BK132" s="197">
        <f t="shared" si="9"/>
        <v>0</v>
      </c>
      <c r="BL132" s="16" t="s">
        <v>141</v>
      </c>
      <c r="BM132" s="196" t="s">
        <v>255</v>
      </c>
    </row>
    <row r="133" spans="1:65" s="2" customFormat="1" ht="16.5" customHeight="1">
      <c r="A133" s="33"/>
      <c r="B133" s="34"/>
      <c r="C133" s="185" t="s">
        <v>184</v>
      </c>
      <c r="D133" s="185" t="s">
        <v>136</v>
      </c>
      <c r="E133" s="186" t="s">
        <v>656</v>
      </c>
      <c r="F133" s="187" t="s">
        <v>657</v>
      </c>
      <c r="G133" s="188" t="s">
        <v>641</v>
      </c>
      <c r="H133" s="189">
        <v>25</v>
      </c>
      <c r="I133" s="190"/>
      <c r="J133" s="191">
        <f t="shared" si="0"/>
        <v>0</v>
      </c>
      <c r="K133" s="187" t="s">
        <v>1</v>
      </c>
      <c r="L133" s="38"/>
      <c r="M133" s="192" t="s">
        <v>1</v>
      </c>
      <c r="N133" s="193" t="s">
        <v>40</v>
      </c>
      <c r="O133" s="70"/>
      <c r="P133" s="194">
        <f t="shared" si="1"/>
        <v>0</v>
      </c>
      <c r="Q133" s="194">
        <v>0</v>
      </c>
      <c r="R133" s="194">
        <f t="shared" si="2"/>
        <v>0</v>
      </c>
      <c r="S133" s="194">
        <v>0</v>
      </c>
      <c r="T133" s="195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96" t="s">
        <v>141</v>
      </c>
      <c r="AT133" s="196" t="s">
        <v>136</v>
      </c>
      <c r="AU133" s="196" t="s">
        <v>83</v>
      </c>
      <c r="AY133" s="16" t="s">
        <v>133</v>
      </c>
      <c r="BE133" s="197">
        <f t="shared" si="4"/>
        <v>0</v>
      </c>
      <c r="BF133" s="197">
        <f t="shared" si="5"/>
        <v>0</v>
      </c>
      <c r="BG133" s="197">
        <f t="shared" si="6"/>
        <v>0</v>
      </c>
      <c r="BH133" s="197">
        <f t="shared" si="7"/>
        <v>0</v>
      </c>
      <c r="BI133" s="197">
        <f t="shared" si="8"/>
        <v>0</v>
      </c>
      <c r="BJ133" s="16" t="s">
        <v>83</v>
      </c>
      <c r="BK133" s="197">
        <f t="shared" si="9"/>
        <v>0</v>
      </c>
      <c r="BL133" s="16" t="s">
        <v>141</v>
      </c>
      <c r="BM133" s="196" t="s">
        <v>264</v>
      </c>
    </row>
    <row r="134" spans="1:65" s="2" customFormat="1" ht="16.5" customHeight="1">
      <c r="A134" s="33"/>
      <c r="B134" s="34"/>
      <c r="C134" s="185" t="s">
        <v>188</v>
      </c>
      <c r="D134" s="185" t="s">
        <v>136</v>
      </c>
      <c r="E134" s="186" t="s">
        <v>658</v>
      </c>
      <c r="F134" s="187" t="s">
        <v>659</v>
      </c>
      <c r="G134" s="188" t="s">
        <v>641</v>
      </c>
      <c r="H134" s="189">
        <v>1</v>
      </c>
      <c r="I134" s="190"/>
      <c r="J134" s="191">
        <f t="shared" si="0"/>
        <v>0</v>
      </c>
      <c r="K134" s="187" t="s">
        <v>1</v>
      </c>
      <c r="L134" s="38"/>
      <c r="M134" s="192" t="s">
        <v>1</v>
      </c>
      <c r="N134" s="193" t="s">
        <v>40</v>
      </c>
      <c r="O134" s="70"/>
      <c r="P134" s="194">
        <f t="shared" si="1"/>
        <v>0</v>
      </c>
      <c r="Q134" s="194">
        <v>0</v>
      </c>
      <c r="R134" s="194">
        <f t="shared" si="2"/>
        <v>0</v>
      </c>
      <c r="S134" s="194">
        <v>0</v>
      </c>
      <c r="T134" s="195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6" t="s">
        <v>141</v>
      </c>
      <c r="AT134" s="196" t="s">
        <v>136</v>
      </c>
      <c r="AU134" s="196" t="s">
        <v>83</v>
      </c>
      <c r="AY134" s="16" t="s">
        <v>133</v>
      </c>
      <c r="BE134" s="197">
        <f t="shared" si="4"/>
        <v>0</v>
      </c>
      <c r="BF134" s="197">
        <f t="shared" si="5"/>
        <v>0</v>
      </c>
      <c r="BG134" s="197">
        <f t="shared" si="6"/>
        <v>0</v>
      </c>
      <c r="BH134" s="197">
        <f t="shared" si="7"/>
        <v>0</v>
      </c>
      <c r="BI134" s="197">
        <f t="shared" si="8"/>
        <v>0</v>
      </c>
      <c r="BJ134" s="16" t="s">
        <v>83</v>
      </c>
      <c r="BK134" s="197">
        <f t="shared" si="9"/>
        <v>0</v>
      </c>
      <c r="BL134" s="16" t="s">
        <v>141</v>
      </c>
      <c r="BM134" s="196" t="s">
        <v>273</v>
      </c>
    </row>
    <row r="135" spans="1:65" s="2" customFormat="1" ht="16.5" customHeight="1">
      <c r="A135" s="33"/>
      <c r="B135" s="34"/>
      <c r="C135" s="185" t="s">
        <v>8</v>
      </c>
      <c r="D135" s="185" t="s">
        <v>136</v>
      </c>
      <c r="E135" s="186" t="s">
        <v>660</v>
      </c>
      <c r="F135" s="187" t="s">
        <v>661</v>
      </c>
      <c r="G135" s="188" t="s">
        <v>641</v>
      </c>
      <c r="H135" s="189">
        <v>200</v>
      </c>
      <c r="I135" s="190"/>
      <c r="J135" s="191">
        <f t="shared" si="0"/>
        <v>0</v>
      </c>
      <c r="K135" s="187" t="s">
        <v>1</v>
      </c>
      <c r="L135" s="38"/>
      <c r="M135" s="192" t="s">
        <v>1</v>
      </c>
      <c r="N135" s="193" t="s">
        <v>40</v>
      </c>
      <c r="O135" s="70"/>
      <c r="P135" s="194">
        <f t="shared" si="1"/>
        <v>0</v>
      </c>
      <c r="Q135" s="194">
        <v>0</v>
      </c>
      <c r="R135" s="194">
        <f t="shared" si="2"/>
        <v>0</v>
      </c>
      <c r="S135" s="194">
        <v>0</v>
      </c>
      <c r="T135" s="195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96" t="s">
        <v>141</v>
      </c>
      <c r="AT135" s="196" t="s">
        <v>136</v>
      </c>
      <c r="AU135" s="196" t="s">
        <v>83</v>
      </c>
      <c r="AY135" s="16" t="s">
        <v>133</v>
      </c>
      <c r="BE135" s="197">
        <f t="shared" si="4"/>
        <v>0</v>
      </c>
      <c r="BF135" s="197">
        <f t="shared" si="5"/>
        <v>0</v>
      </c>
      <c r="BG135" s="197">
        <f t="shared" si="6"/>
        <v>0</v>
      </c>
      <c r="BH135" s="197">
        <f t="shared" si="7"/>
        <v>0</v>
      </c>
      <c r="BI135" s="197">
        <f t="shared" si="8"/>
        <v>0</v>
      </c>
      <c r="BJ135" s="16" t="s">
        <v>83</v>
      </c>
      <c r="BK135" s="197">
        <f t="shared" si="9"/>
        <v>0</v>
      </c>
      <c r="BL135" s="16" t="s">
        <v>141</v>
      </c>
      <c r="BM135" s="196" t="s">
        <v>281</v>
      </c>
    </row>
    <row r="136" spans="1:65" s="2" customFormat="1" ht="16.5" customHeight="1">
      <c r="A136" s="33"/>
      <c r="B136" s="34"/>
      <c r="C136" s="185" t="s">
        <v>201</v>
      </c>
      <c r="D136" s="185" t="s">
        <v>136</v>
      </c>
      <c r="E136" s="186" t="s">
        <v>662</v>
      </c>
      <c r="F136" s="187" t="s">
        <v>663</v>
      </c>
      <c r="G136" s="188" t="s">
        <v>229</v>
      </c>
      <c r="H136" s="189">
        <v>185</v>
      </c>
      <c r="I136" s="190"/>
      <c r="J136" s="191">
        <f t="shared" si="0"/>
        <v>0</v>
      </c>
      <c r="K136" s="187" t="s">
        <v>1</v>
      </c>
      <c r="L136" s="38"/>
      <c r="M136" s="192" t="s">
        <v>1</v>
      </c>
      <c r="N136" s="193" t="s">
        <v>40</v>
      </c>
      <c r="O136" s="70"/>
      <c r="P136" s="194">
        <f t="shared" si="1"/>
        <v>0</v>
      </c>
      <c r="Q136" s="194">
        <v>0</v>
      </c>
      <c r="R136" s="194">
        <f t="shared" si="2"/>
        <v>0</v>
      </c>
      <c r="S136" s="194">
        <v>0</v>
      </c>
      <c r="T136" s="195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6" t="s">
        <v>141</v>
      </c>
      <c r="AT136" s="196" t="s">
        <v>136</v>
      </c>
      <c r="AU136" s="196" t="s">
        <v>83</v>
      </c>
      <c r="AY136" s="16" t="s">
        <v>133</v>
      </c>
      <c r="BE136" s="197">
        <f t="shared" si="4"/>
        <v>0</v>
      </c>
      <c r="BF136" s="197">
        <f t="shared" si="5"/>
        <v>0</v>
      </c>
      <c r="BG136" s="197">
        <f t="shared" si="6"/>
        <v>0</v>
      </c>
      <c r="BH136" s="197">
        <f t="shared" si="7"/>
        <v>0</v>
      </c>
      <c r="BI136" s="197">
        <f t="shared" si="8"/>
        <v>0</v>
      </c>
      <c r="BJ136" s="16" t="s">
        <v>83</v>
      </c>
      <c r="BK136" s="197">
        <f t="shared" si="9"/>
        <v>0</v>
      </c>
      <c r="BL136" s="16" t="s">
        <v>141</v>
      </c>
      <c r="BM136" s="196" t="s">
        <v>294</v>
      </c>
    </row>
    <row r="137" spans="1:65" s="2" customFormat="1" ht="16.5" customHeight="1">
      <c r="A137" s="33"/>
      <c r="B137" s="34"/>
      <c r="C137" s="185" t="s">
        <v>205</v>
      </c>
      <c r="D137" s="185" t="s">
        <v>136</v>
      </c>
      <c r="E137" s="186" t="s">
        <v>664</v>
      </c>
      <c r="F137" s="187" t="s">
        <v>665</v>
      </c>
      <c r="G137" s="188" t="s">
        <v>229</v>
      </c>
      <c r="H137" s="189">
        <v>35</v>
      </c>
      <c r="I137" s="190"/>
      <c r="J137" s="191">
        <f t="shared" si="0"/>
        <v>0</v>
      </c>
      <c r="K137" s="187" t="s">
        <v>1</v>
      </c>
      <c r="L137" s="38"/>
      <c r="M137" s="192" t="s">
        <v>1</v>
      </c>
      <c r="N137" s="193" t="s">
        <v>40</v>
      </c>
      <c r="O137" s="70"/>
      <c r="P137" s="194">
        <f t="shared" si="1"/>
        <v>0</v>
      </c>
      <c r="Q137" s="194">
        <v>0</v>
      </c>
      <c r="R137" s="194">
        <f t="shared" si="2"/>
        <v>0</v>
      </c>
      <c r="S137" s="194">
        <v>0</v>
      </c>
      <c r="T137" s="195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96" t="s">
        <v>141</v>
      </c>
      <c r="AT137" s="196" t="s">
        <v>136</v>
      </c>
      <c r="AU137" s="196" t="s">
        <v>83</v>
      </c>
      <c r="AY137" s="16" t="s">
        <v>133</v>
      </c>
      <c r="BE137" s="197">
        <f t="shared" si="4"/>
        <v>0</v>
      </c>
      <c r="BF137" s="197">
        <f t="shared" si="5"/>
        <v>0</v>
      </c>
      <c r="BG137" s="197">
        <f t="shared" si="6"/>
        <v>0</v>
      </c>
      <c r="BH137" s="197">
        <f t="shared" si="7"/>
        <v>0</v>
      </c>
      <c r="BI137" s="197">
        <f t="shared" si="8"/>
        <v>0</v>
      </c>
      <c r="BJ137" s="16" t="s">
        <v>83</v>
      </c>
      <c r="BK137" s="197">
        <f t="shared" si="9"/>
        <v>0</v>
      </c>
      <c r="BL137" s="16" t="s">
        <v>141</v>
      </c>
      <c r="BM137" s="196" t="s">
        <v>304</v>
      </c>
    </row>
    <row r="138" spans="1:65" s="2" customFormat="1" ht="16.5" customHeight="1">
      <c r="A138" s="33"/>
      <c r="B138" s="34"/>
      <c r="C138" s="185" t="s">
        <v>210</v>
      </c>
      <c r="D138" s="185" t="s">
        <v>136</v>
      </c>
      <c r="E138" s="186" t="s">
        <v>666</v>
      </c>
      <c r="F138" s="187" t="s">
        <v>667</v>
      </c>
      <c r="G138" s="188" t="s">
        <v>229</v>
      </c>
      <c r="H138" s="189">
        <v>165</v>
      </c>
      <c r="I138" s="190"/>
      <c r="J138" s="191">
        <f t="shared" si="0"/>
        <v>0</v>
      </c>
      <c r="K138" s="187" t="s">
        <v>1</v>
      </c>
      <c r="L138" s="38"/>
      <c r="M138" s="192" t="s">
        <v>1</v>
      </c>
      <c r="N138" s="193" t="s">
        <v>40</v>
      </c>
      <c r="O138" s="70"/>
      <c r="P138" s="194">
        <f t="shared" si="1"/>
        <v>0</v>
      </c>
      <c r="Q138" s="194">
        <v>0</v>
      </c>
      <c r="R138" s="194">
        <f t="shared" si="2"/>
        <v>0</v>
      </c>
      <c r="S138" s="194">
        <v>0</v>
      </c>
      <c r="T138" s="195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96" t="s">
        <v>141</v>
      </c>
      <c r="AT138" s="196" t="s">
        <v>136</v>
      </c>
      <c r="AU138" s="196" t="s">
        <v>83</v>
      </c>
      <c r="AY138" s="16" t="s">
        <v>133</v>
      </c>
      <c r="BE138" s="197">
        <f t="shared" si="4"/>
        <v>0</v>
      </c>
      <c r="BF138" s="197">
        <f t="shared" si="5"/>
        <v>0</v>
      </c>
      <c r="BG138" s="197">
        <f t="shared" si="6"/>
        <v>0</v>
      </c>
      <c r="BH138" s="197">
        <f t="shared" si="7"/>
        <v>0</v>
      </c>
      <c r="BI138" s="197">
        <f t="shared" si="8"/>
        <v>0</v>
      </c>
      <c r="BJ138" s="16" t="s">
        <v>83</v>
      </c>
      <c r="BK138" s="197">
        <f t="shared" si="9"/>
        <v>0</v>
      </c>
      <c r="BL138" s="16" t="s">
        <v>141</v>
      </c>
      <c r="BM138" s="196" t="s">
        <v>314</v>
      </c>
    </row>
    <row r="139" spans="1:65" s="2" customFormat="1" ht="16.5" customHeight="1">
      <c r="A139" s="33"/>
      <c r="B139" s="34"/>
      <c r="C139" s="185" t="s">
        <v>215</v>
      </c>
      <c r="D139" s="185" t="s">
        <v>136</v>
      </c>
      <c r="E139" s="186" t="s">
        <v>668</v>
      </c>
      <c r="F139" s="187" t="s">
        <v>669</v>
      </c>
      <c r="G139" s="188" t="s">
        <v>229</v>
      </c>
      <c r="H139" s="189">
        <v>40</v>
      </c>
      <c r="I139" s="190"/>
      <c r="J139" s="191">
        <f t="shared" si="0"/>
        <v>0</v>
      </c>
      <c r="K139" s="187" t="s">
        <v>1</v>
      </c>
      <c r="L139" s="38"/>
      <c r="M139" s="192" t="s">
        <v>1</v>
      </c>
      <c r="N139" s="193" t="s">
        <v>40</v>
      </c>
      <c r="O139" s="70"/>
      <c r="P139" s="194">
        <f t="shared" si="1"/>
        <v>0</v>
      </c>
      <c r="Q139" s="194">
        <v>0</v>
      </c>
      <c r="R139" s="194">
        <f t="shared" si="2"/>
        <v>0</v>
      </c>
      <c r="S139" s="194">
        <v>0</v>
      </c>
      <c r="T139" s="195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6" t="s">
        <v>141</v>
      </c>
      <c r="AT139" s="196" t="s">
        <v>136</v>
      </c>
      <c r="AU139" s="196" t="s">
        <v>83</v>
      </c>
      <c r="AY139" s="16" t="s">
        <v>133</v>
      </c>
      <c r="BE139" s="197">
        <f t="shared" si="4"/>
        <v>0</v>
      </c>
      <c r="BF139" s="197">
        <f t="shared" si="5"/>
        <v>0</v>
      </c>
      <c r="BG139" s="197">
        <f t="shared" si="6"/>
        <v>0</v>
      </c>
      <c r="BH139" s="197">
        <f t="shared" si="7"/>
        <v>0</v>
      </c>
      <c r="BI139" s="197">
        <f t="shared" si="8"/>
        <v>0</v>
      </c>
      <c r="BJ139" s="16" t="s">
        <v>83</v>
      </c>
      <c r="BK139" s="197">
        <f t="shared" si="9"/>
        <v>0</v>
      </c>
      <c r="BL139" s="16" t="s">
        <v>141</v>
      </c>
      <c r="BM139" s="196" t="s">
        <v>325</v>
      </c>
    </row>
    <row r="140" spans="1:65" s="12" customFormat="1" ht="25.9" customHeight="1">
      <c r="B140" s="169"/>
      <c r="C140" s="170"/>
      <c r="D140" s="171" t="s">
        <v>74</v>
      </c>
      <c r="E140" s="172" t="s">
        <v>670</v>
      </c>
      <c r="F140" s="172" t="s">
        <v>671</v>
      </c>
      <c r="G140" s="170"/>
      <c r="H140" s="170"/>
      <c r="I140" s="173"/>
      <c r="J140" s="174">
        <f>BK140</f>
        <v>0</v>
      </c>
      <c r="K140" s="170"/>
      <c r="L140" s="175"/>
      <c r="M140" s="176"/>
      <c r="N140" s="177"/>
      <c r="O140" s="177"/>
      <c r="P140" s="178">
        <f>SUM(P141:P147)</f>
        <v>0</v>
      </c>
      <c r="Q140" s="177"/>
      <c r="R140" s="178">
        <f>SUM(R141:R147)</f>
        <v>0</v>
      </c>
      <c r="S140" s="177"/>
      <c r="T140" s="179">
        <f>SUM(T141:T147)</f>
        <v>0</v>
      </c>
      <c r="AR140" s="180" t="s">
        <v>83</v>
      </c>
      <c r="AT140" s="181" t="s">
        <v>74</v>
      </c>
      <c r="AU140" s="181" t="s">
        <v>75</v>
      </c>
      <c r="AY140" s="180" t="s">
        <v>133</v>
      </c>
      <c r="BK140" s="182">
        <f>SUM(BK141:BK147)</f>
        <v>0</v>
      </c>
    </row>
    <row r="141" spans="1:65" s="2" customFormat="1" ht="16.5" customHeight="1">
      <c r="A141" s="33"/>
      <c r="B141" s="34"/>
      <c r="C141" s="185" t="s">
        <v>221</v>
      </c>
      <c r="D141" s="185" t="s">
        <v>136</v>
      </c>
      <c r="E141" s="186" t="s">
        <v>672</v>
      </c>
      <c r="F141" s="187" t="s">
        <v>673</v>
      </c>
      <c r="G141" s="188" t="s">
        <v>674</v>
      </c>
      <c r="H141" s="189">
        <v>1</v>
      </c>
      <c r="I141" s="190"/>
      <c r="J141" s="191">
        <f t="shared" ref="J141:J147" si="10">ROUND(I141*H141,2)</f>
        <v>0</v>
      </c>
      <c r="K141" s="187" t="s">
        <v>1</v>
      </c>
      <c r="L141" s="38"/>
      <c r="M141" s="192" t="s">
        <v>1</v>
      </c>
      <c r="N141" s="193" t="s">
        <v>40</v>
      </c>
      <c r="O141" s="70"/>
      <c r="P141" s="194">
        <f t="shared" ref="P141:P147" si="11">O141*H141</f>
        <v>0</v>
      </c>
      <c r="Q141" s="194">
        <v>0</v>
      </c>
      <c r="R141" s="194">
        <f t="shared" ref="R141:R147" si="12">Q141*H141</f>
        <v>0</v>
      </c>
      <c r="S141" s="194">
        <v>0</v>
      </c>
      <c r="T141" s="195">
        <f t="shared" ref="T141:T147" si="13"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6" t="s">
        <v>141</v>
      </c>
      <c r="AT141" s="196" t="s">
        <v>136</v>
      </c>
      <c r="AU141" s="196" t="s">
        <v>83</v>
      </c>
      <c r="AY141" s="16" t="s">
        <v>133</v>
      </c>
      <c r="BE141" s="197">
        <f t="shared" ref="BE141:BE147" si="14">IF(N141="základní",J141,0)</f>
        <v>0</v>
      </c>
      <c r="BF141" s="197">
        <f t="shared" ref="BF141:BF147" si="15">IF(N141="snížená",J141,0)</f>
        <v>0</v>
      </c>
      <c r="BG141" s="197">
        <f t="shared" ref="BG141:BG147" si="16">IF(N141="zákl. přenesená",J141,0)</f>
        <v>0</v>
      </c>
      <c r="BH141" s="197">
        <f t="shared" ref="BH141:BH147" si="17">IF(N141="sníž. přenesená",J141,0)</f>
        <v>0</v>
      </c>
      <c r="BI141" s="197">
        <f t="shared" ref="BI141:BI147" si="18">IF(N141="nulová",J141,0)</f>
        <v>0</v>
      </c>
      <c r="BJ141" s="16" t="s">
        <v>83</v>
      </c>
      <c r="BK141" s="197">
        <f t="shared" ref="BK141:BK147" si="19">ROUND(I141*H141,2)</f>
        <v>0</v>
      </c>
      <c r="BL141" s="16" t="s">
        <v>141</v>
      </c>
      <c r="BM141" s="196" t="s">
        <v>335</v>
      </c>
    </row>
    <row r="142" spans="1:65" s="2" customFormat="1" ht="16.5" customHeight="1">
      <c r="A142" s="33"/>
      <c r="B142" s="34"/>
      <c r="C142" s="185" t="s">
        <v>226</v>
      </c>
      <c r="D142" s="185" t="s">
        <v>136</v>
      </c>
      <c r="E142" s="186" t="s">
        <v>675</v>
      </c>
      <c r="F142" s="187" t="s">
        <v>676</v>
      </c>
      <c r="G142" s="188" t="s">
        <v>674</v>
      </c>
      <c r="H142" s="189">
        <v>1</v>
      </c>
      <c r="I142" s="190"/>
      <c r="J142" s="191">
        <f t="shared" si="10"/>
        <v>0</v>
      </c>
      <c r="K142" s="187" t="s">
        <v>1</v>
      </c>
      <c r="L142" s="38"/>
      <c r="M142" s="192" t="s">
        <v>1</v>
      </c>
      <c r="N142" s="193" t="s">
        <v>40</v>
      </c>
      <c r="O142" s="70"/>
      <c r="P142" s="194">
        <f t="shared" si="11"/>
        <v>0</v>
      </c>
      <c r="Q142" s="194">
        <v>0</v>
      </c>
      <c r="R142" s="194">
        <f t="shared" si="12"/>
        <v>0</v>
      </c>
      <c r="S142" s="194">
        <v>0</v>
      </c>
      <c r="T142" s="195">
        <f t="shared" si="1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6" t="s">
        <v>141</v>
      </c>
      <c r="AT142" s="196" t="s">
        <v>136</v>
      </c>
      <c r="AU142" s="196" t="s">
        <v>83</v>
      </c>
      <c r="AY142" s="16" t="s">
        <v>133</v>
      </c>
      <c r="BE142" s="197">
        <f t="shared" si="14"/>
        <v>0</v>
      </c>
      <c r="BF142" s="197">
        <f t="shared" si="15"/>
        <v>0</v>
      </c>
      <c r="BG142" s="197">
        <f t="shared" si="16"/>
        <v>0</v>
      </c>
      <c r="BH142" s="197">
        <f t="shared" si="17"/>
        <v>0</v>
      </c>
      <c r="BI142" s="197">
        <f t="shared" si="18"/>
        <v>0</v>
      </c>
      <c r="BJ142" s="16" t="s">
        <v>83</v>
      </c>
      <c r="BK142" s="197">
        <f t="shared" si="19"/>
        <v>0</v>
      </c>
      <c r="BL142" s="16" t="s">
        <v>141</v>
      </c>
      <c r="BM142" s="196" t="s">
        <v>346</v>
      </c>
    </row>
    <row r="143" spans="1:65" s="2" customFormat="1" ht="16.5" customHeight="1">
      <c r="A143" s="33"/>
      <c r="B143" s="34"/>
      <c r="C143" s="185" t="s">
        <v>232</v>
      </c>
      <c r="D143" s="185" t="s">
        <v>136</v>
      </c>
      <c r="E143" s="186" t="s">
        <v>677</v>
      </c>
      <c r="F143" s="187" t="s">
        <v>678</v>
      </c>
      <c r="G143" s="188" t="s">
        <v>674</v>
      </c>
      <c r="H143" s="189">
        <v>1</v>
      </c>
      <c r="I143" s="190"/>
      <c r="J143" s="191">
        <f t="shared" si="10"/>
        <v>0</v>
      </c>
      <c r="K143" s="187" t="s">
        <v>1</v>
      </c>
      <c r="L143" s="38"/>
      <c r="M143" s="192" t="s">
        <v>1</v>
      </c>
      <c r="N143" s="193" t="s">
        <v>40</v>
      </c>
      <c r="O143" s="70"/>
      <c r="P143" s="194">
        <f t="shared" si="11"/>
        <v>0</v>
      </c>
      <c r="Q143" s="194">
        <v>0</v>
      </c>
      <c r="R143" s="194">
        <f t="shared" si="12"/>
        <v>0</v>
      </c>
      <c r="S143" s="194">
        <v>0</v>
      </c>
      <c r="T143" s="195">
        <f t="shared" si="1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6" t="s">
        <v>141</v>
      </c>
      <c r="AT143" s="196" t="s">
        <v>136</v>
      </c>
      <c r="AU143" s="196" t="s">
        <v>83</v>
      </c>
      <c r="AY143" s="16" t="s">
        <v>133</v>
      </c>
      <c r="BE143" s="197">
        <f t="shared" si="14"/>
        <v>0</v>
      </c>
      <c r="BF143" s="197">
        <f t="shared" si="15"/>
        <v>0</v>
      </c>
      <c r="BG143" s="197">
        <f t="shared" si="16"/>
        <v>0</v>
      </c>
      <c r="BH143" s="197">
        <f t="shared" si="17"/>
        <v>0</v>
      </c>
      <c r="BI143" s="197">
        <f t="shared" si="18"/>
        <v>0</v>
      </c>
      <c r="BJ143" s="16" t="s">
        <v>83</v>
      </c>
      <c r="BK143" s="197">
        <f t="shared" si="19"/>
        <v>0</v>
      </c>
      <c r="BL143" s="16" t="s">
        <v>141</v>
      </c>
      <c r="BM143" s="196" t="s">
        <v>354</v>
      </c>
    </row>
    <row r="144" spans="1:65" s="2" customFormat="1" ht="16.5" customHeight="1">
      <c r="A144" s="33"/>
      <c r="B144" s="34"/>
      <c r="C144" s="185" t="s">
        <v>236</v>
      </c>
      <c r="D144" s="185" t="s">
        <v>136</v>
      </c>
      <c r="E144" s="186" t="s">
        <v>679</v>
      </c>
      <c r="F144" s="187" t="s">
        <v>680</v>
      </c>
      <c r="G144" s="188" t="s">
        <v>674</v>
      </c>
      <c r="H144" s="189">
        <v>1</v>
      </c>
      <c r="I144" s="190"/>
      <c r="J144" s="191">
        <f t="shared" si="10"/>
        <v>0</v>
      </c>
      <c r="K144" s="187" t="s">
        <v>1</v>
      </c>
      <c r="L144" s="38"/>
      <c r="M144" s="192" t="s">
        <v>1</v>
      </c>
      <c r="N144" s="193" t="s">
        <v>40</v>
      </c>
      <c r="O144" s="70"/>
      <c r="P144" s="194">
        <f t="shared" si="11"/>
        <v>0</v>
      </c>
      <c r="Q144" s="194">
        <v>0</v>
      </c>
      <c r="R144" s="194">
        <f t="shared" si="12"/>
        <v>0</v>
      </c>
      <c r="S144" s="194">
        <v>0</v>
      </c>
      <c r="T144" s="195">
        <f t="shared" si="1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96" t="s">
        <v>141</v>
      </c>
      <c r="AT144" s="196" t="s">
        <v>136</v>
      </c>
      <c r="AU144" s="196" t="s">
        <v>83</v>
      </c>
      <c r="AY144" s="16" t="s">
        <v>133</v>
      </c>
      <c r="BE144" s="197">
        <f t="shared" si="14"/>
        <v>0</v>
      </c>
      <c r="BF144" s="197">
        <f t="shared" si="15"/>
        <v>0</v>
      </c>
      <c r="BG144" s="197">
        <f t="shared" si="16"/>
        <v>0</v>
      </c>
      <c r="BH144" s="197">
        <f t="shared" si="17"/>
        <v>0</v>
      </c>
      <c r="BI144" s="197">
        <f t="shared" si="18"/>
        <v>0</v>
      </c>
      <c r="BJ144" s="16" t="s">
        <v>83</v>
      </c>
      <c r="BK144" s="197">
        <f t="shared" si="19"/>
        <v>0</v>
      </c>
      <c r="BL144" s="16" t="s">
        <v>141</v>
      </c>
      <c r="BM144" s="196" t="s">
        <v>364</v>
      </c>
    </row>
    <row r="145" spans="1:65" s="2" customFormat="1" ht="16.5" customHeight="1">
      <c r="A145" s="33"/>
      <c r="B145" s="34"/>
      <c r="C145" s="185" t="s">
        <v>7</v>
      </c>
      <c r="D145" s="185" t="s">
        <v>136</v>
      </c>
      <c r="E145" s="186" t="s">
        <v>681</v>
      </c>
      <c r="F145" s="187" t="s">
        <v>682</v>
      </c>
      <c r="G145" s="188" t="s">
        <v>674</v>
      </c>
      <c r="H145" s="189">
        <v>1</v>
      </c>
      <c r="I145" s="190"/>
      <c r="J145" s="191">
        <f t="shared" si="10"/>
        <v>0</v>
      </c>
      <c r="K145" s="187" t="s">
        <v>1</v>
      </c>
      <c r="L145" s="38"/>
      <c r="M145" s="192" t="s">
        <v>1</v>
      </c>
      <c r="N145" s="193" t="s">
        <v>40</v>
      </c>
      <c r="O145" s="70"/>
      <c r="P145" s="194">
        <f t="shared" si="11"/>
        <v>0</v>
      </c>
      <c r="Q145" s="194">
        <v>0</v>
      </c>
      <c r="R145" s="194">
        <f t="shared" si="12"/>
        <v>0</v>
      </c>
      <c r="S145" s="194">
        <v>0</v>
      </c>
      <c r="T145" s="195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96" t="s">
        <v>141</v>
      </c>
      <c r="AT145" s="196" t="s">
        <v>136</v>
      </c>
      <c r="AU145" s="196" t="s">
        <v>83</v>
      </c>
      <c r="AY145" s="16" t="s">
        <v>133</v>
      </c>
      <c r="BE145" s="197">
        <f t="shared" si="14"/>
        <v>0</v>
      </c>
      <c r="BF145" s="197">
        <f t="shared" si="15"/>
        <v>0</v>
      </c>
      <c r="BG145" s="197">
        <f t="shared" si="16"/>
        <v>0</v>
      </c>
      <c r="BH145" s="197">
        <f t="shared" si="17"/>
        <v>0</v>
      </c>
      <c r="BI145" s="197">
        <f t="shared" si="18"/>
        <v>0</v>
      </c>
      <c r="BJ145" s="16" t="s">
        <v>83</v>
      </c>
      <c r="BK145" s="197">
        <f t="shared" si="19"/>
        <v>0</v>
      </c>
      <c r="BL145" s="16" t="s">
        <v>141</v>
      </c>
      <c r="BM145" s="196" t="s">
        <v>372</v>
      </c>
    </row>
    <row r="146" spans="1:65" s="2" customFormat="1" ht="16.5" customHeight="1">
      <c r="A146" s="33"/>
      <c r="B146" s="34"/>
      <c r="C146" s="185" t="s">
        <v>245</v>
      </c>
      <c r="D146" s="185" t="s">
        <v>136</v>
      </c>
      <c r="E146" s="186" t="s">
        <v>683</v>
      </c>
      <c r="F146" s="187" t="s">
        <v>684</v>
      </c>
      <c r="G146" s="188" t="s">
        <v>674</v>
      </c>
      <c r="H146" s="189">
        <v>1</v>
      </c>
      <c r="I146" s="190"/>
      <c r="J146" s="191">
        <f t="shared" si="10"/>
        <v>0</v>
      </c>
      <c r="K146" s="187" t="s">
        <v>1</v>
      </c>
      <c r="L146" s="38"/>
      <c r="M146" s="192" t="s">
        <v>1</v>
      </c>
      <c r="N146" s="193" t="s">
        <v>40</v>
      </c>
      <c r="O146" s="70"/>
      <c r="P146" s="194">
        <f t="shared" si="11"/>
        <v>0</v>
      </c>
      <c r="Q146" s="194">
        <v>0</v>
      </c>
      <c r="R146" s="194">
        <f t="shared" si="12"/>
        <v>0</v>
      </c>
      <c r="S146" s="194">
        <v>0</v>
      </c>
      <c r="T146" s="195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6" t="s">
        <v>141</v>
      </c>
      <c r="AT146" s="196" t="s">
        <v>136</v>
      </c>
      <c r="AU146" s="196" t="s">
        <v>83</v>
      </c>
      <c r="AY146" s="16" t="s">
        <v>133</v>
      </c>
      <c r="BE146" s="197">
        <f t="shared" si="14"/>
        <v>0</v>
      </c>
      <c r="BF146" s="197">
        <f t="shared" si="15"/>
        <v>0</v>
      </c>
      <c r="BG146" s="197">
        <f t="shared" si="16"/>
        <v>0</v>
      </c>
      <c r="BH146" s="197">
        <f t="shared" si="17"/>
        <v>0</v>
      </c>
      <c r="BI146" s="197">
        <f t="shared" si="18"/>
        <v>0</v>
      </c>
      <c r="BJ146" s="16" t="s">
        <v>83</v>
      </c>
      <c r="BK146" s="197">
        <f t="shared" si="19"/>
        <v>0</v>
      </c>
      <c r="BL146" s="16" t="s">
        <v>141</v>
      </c>
      <c r="BM146" s="196" t="s">
        <v>380</v>
      </c>
    </row>
    <row r="147" spans="1:65" s="2" customFormat="1" ht="16.5" customHeight="1">
      <c r="A147" s="33"/>
      <c r="B147" s="34"/>
      <c r="C147" s="185" t="s">
        <v>249</v>
      </c>
      <c r="D147" s="185" t="s">
        <v>136</v>
      </c>
      <c r="E147" s="186" t="s">
        <v>685</v>
      </c>
      <c r="F147" s="187" t="s">
        <v>686</v>
      </c>
      <c r="G147" s="188" t="s">
        <v>674</v>
      </c>
      <c r="H147" s="189">
        <v>1</v>
      </c>
      <c r="I147" s="190"/>
      <c r="J147" s="191">
        <f t="shared" si="10"/>
        <v>0</v>
      </c>
      <c r="K147" s="187" t="s">
        <v>1</v>
      </c>
      <c r="L147" s="38"/>
      <c r="M147" s="192" t="s">
        <v>1</v>
      </c>
      <c r="N147" s="193" t="s">
        <v>40</v>
      </c>
      <c r="O147" s="70"/>
      <c r="P147" s="194">
        <f t="shared" si="11"/>
        <v>0</v>
      </c>
      <c r="Q147" s="194">
        <v>0</v>
      </c>
      <c r="R147" s="194">
        <f t="shared" si="12"/>
        <v>0</v>
      </c>
      <c r="S147" s="194">
        <v>0</v>
      </c>
      <c r="T147" s="195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6" t="s">
        <v>141</v>
      </c>
      <c r="AT147" s="196" t="s">
        <v>136</v>
      </c>
      <c r="AU147" s="196" t="s">
        <v>83</v>
      </c>
      <c r="AY147" s="16" t="s">
        <v>133</v>
      </c>
      <c r="BE147" s="197">
        <f t="shared" si="14"/>
        <v>0</v>
      </c>
      <c r="BF147" s="197">
        <f t="shared" si="15"/>
        <v>0</v>
      </c>
      <c r="BG147" s="197">
        <f t="shared" si="16"/>
        <v>0</v>
      </c>
      <c r="BH147" s="197">
        <f t="shared" si="17"/>
        <v>0</v>
      </c>
      <c r="BI147" s="197">
        <f t="shared" si="18"/>
        <v>0</v>
      </c>
      <c r="BJ147" s="16" t="s">
        <v>83</v>
      </c>
      <c r="BK147" s="197">
        <f t="shared" si="19"/>
        <v>0</v>
      </c>
      <c r="BL147" s="16" t="s">
        <v>141</v>
      </c>
      <c r="BM147" s="196" t="s">
        <v>392</v>
      </c>
    </row>
    <row r="148" spans="1:65" s="12" customFormat="1" ht="25.9" customHeight="1">
      <c r="B148" s="169"/>
      <c r="C148" s="170"/>
      <c r="D148" s="171" t="s">
        <v>74</v>
      </c>
      <c r="E148" s="172" t="s">
        <v>687</v>
      </c>
      <c r="F148" s="172" t="s">
        <v>688</v>
      </c>
      <c r="G148" s="170"/>
      <c r="H148" s="170"/>
      <c r="I148" s="173"/>
      <c r="J148" s="174">
        <f>BK148</f>
        <v>0</v>
      </c>
      <c r="K148" s="170"/>
      <c r="L148" s="175"/>
      <c r="M148" s="176"/>
      <c r="N148" s="177"/>
      <c r="O148" s="177"/>
      <c r="P148" s="178">
        <f>SUM(P149:P163)</f>
        <v>0</v>
      </c>
      <c r="Q148" s="177"/>
      <c r="R148" s="178">
        <f>SUM(R149:R163)</f>
        <v>0</v>
      </c>
      <c r="S148" s="177"/>
      <c r="T148" s="179">
        <f>SUM(T149:T163)</f>
        <v>0</v>
      </c>
      <c r="AR148" s="180" t="s">
        <v>83</v>
      </c>
      <c r="AT148" s="181" t="s">
        <v>74</v>
      </c>
      <c r="AU148" s="181" t="s">
        <v>75</v>
      </c>
      <c r="AY148" s="180" t="s">
        <v>133</v>
      </c>
      <c r="BK148" s="182">
        <f>SUM(BK149:BK163)</f>
        <v>0</v>
      </c>
    </row>
    <row r="149" spans="1:65" s="2" customFormat="1" ht="16.5" customHeight="1">
      <c r="A149" s="33"/>
      <c r="B149" s="34"/>
      <c r="C149" s="185" t="s">
        <v>255</v>
      </c>
      <c r="D149" s="185" t="s">
        <v>136</v>
      </c>
      <c r="E149" s="186" t="s">
        <v>689</v>
      </c>
      <c r="F149" s="187" t="s">
        <v>690</v>
      </c>
      <c r="G149" s="188" t="s">
        <v>641</v>
      </c>
      <c r="H149" s="189">
        <v>1</v>
      </c>
      <c r="I149" s="190"/>
      <c r="J149" s="191">
        <f t="shared" ref="J149:J163" si="20">ROUND(I149*H149,2)</f>
        <v>0</v>
      </c>
      <c r="K149" s="187" t="s">
        <v>1</v>
      </c>
      <c r="L149" s="38"/>
      <c r="M149" s="192" t="s">
        <v>1</v>
      </c>
      <c r="N149" s="193" t="s">
        <v>40</v>
      </c>
      <c r="O149" s="70"/>
      <c r="P149" s="194">
        <f t="shared" ref="P149:P163" si="21">O149*H149</f>
        <v>0</v>
      </c>
      <c r="Q149" s="194">
        <v>0</v>
      </c>
      <c r="R149" s="194">
        <f t="shared" ref="R149:R163" si="22">Q149*H149</f>
        <v>0</v>
      </c>
      <c r="S149" s="194">
        <v>0</v>
      </c>
      <c r="T149" s="195">
        <f t="shared" ref="T149:T163" si="23"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6" t="s">
        <v>141</v>
      </c>
      <c r="AT149" s="196" t="s">
        <v>136</v>
      </c>
      <c r="AU149" s="196" t="s">
        <v>83</v>
      </c>
      <c r="AY149" s="16" t="s">
        <v>133</v>
      </c>
      <c r="BE149" s="197">
        <f t="shared" ref="BE149:BE163" si="24">IF(N149="základní",J149,0)</f>
        <v>0</v>
      </c>
      <c r="BF149" s="197">
        <f t="shared" ref="BF149:BF163" si="25">IF(N149="snížená",J149,0)</f>
        <v>0</v>
      </c>
      <c r="BG149" s="197">
        <f t="shared" ref="BG149:BG163" si="26">IF(N149="zákl. přenesená",J149,0)</f>
        <v>0</v>
      </c>
      <c r="BH149" s="197">
        <f t="shared" ref="BH149:BH163" si="27">IF(N149="sníž. přenesená",J149,0)</f>
        <v>0</v>
      </c>
      <c r="BI149" s="197">
        <f t="shared" ref="BI149:BI163" si="28">IF(N149="nulová",J149,0)</f>
        <v>0</v>
      </c>
      <c r="BJ149" s="16" t="s">
        <v>83</v>
      </c>
      <c r="BK149" s="197">
        <f t="shared" ref="BK149:BK163" si="29">ROUND(I149*H149,2)</f>
        <v>0</v>
      </c>
      <c r="BL149" s="16" t="s">
        <v>141</v>
      </c>
      <c r="BM149" s="196" t="s">
        <v>400</v>
      </c>
    </row>
    <row r="150" spans="1:65" s="2" customFormat="1" ht="16.5" customHeight="1">
      <c r="A150" s="33"/>
      <c r="B150" s="34"/>
      <c r="C150" s="185" t="s">
        <v>260</v>
      </c>
      <c r="D150" s="185" t="s">
        <v>136</v>
      </c>
      <c r="E150" s="186" t="s">
        <v>691</v>
      </c>
      <c r="F150" s="187" t="s">
        <v>692</v>
      </c>
      <c r="G150" s="188" t="s">
        <v>641</v>
      </c>
      <c r="H150" s="189">
        <v>22</v>
      </c>
      <c r="I150" s="190"/>
      <c r="J150" s="191">
        <f t="shared" si="20"/>
        <v>0</v>
      </c>
      <c r="K150" s="187" t="s">
        <v>1</v>
      </c>
      <c r="L150" s="38"/>
      <c r="M150" s="192" t="s">
        <v>1</v>
      </c>
      <c r="N150" s="193" t="s">
        <v>40</v>
      </c>
      <c r="O150" s="70"/>
      <c r="P150" s="194">
        <f t="shared" si="21"/>
        <v>0</v>
      </c>
      <c r="Q150" s="194">
        <v>0</v>
      </c>
      <c r="R150" s="194">
        <f t="shared" si="22"/>
        <v>0</v>
      </c>
      <c r="S150" s="194">
        <v>0</v>
      </c>
      <c r="T150" s="195">
        <f t="shared" si="2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96" t="s">
        <v>141</v>
      </c>
      <c r="AT150" s="196" t="s">
        <v>136</v>
      </c>
      <c r="AU150" s="196" t="s">
        <v>83</v>
      </c>
      <c r="AY150" s="16" t="s">
        <v>133</v>
      </c>
      <c r="BE150" s="197">
        <f t="shared" si="24"/>
        <v>0</v>
      </c>
      <c r="BF150" s="197">
        <f t="shared" si="25"/>
        <v>0</v>
      </c>
      <c r="BG150" s="197">
        <f t="shared" si="26"/>
        <v>0</v>
      </c>
      <c r="BH150" s="197">
        <f t="shared" si="27"/>
        <v>0</v>
      </c>
      <c r="BI150" s="197">
        <f t="shared" si="28"/>
        <v>0</v>
      </c>
      <c r="BJ150" s="16" t="s">
        <v>83</v>
      </c>
      <c r="BK150" s="197">
        <f t="shared" si="29"/>
        <v>0</v>
      </c>
      <c r="BL150" s="16" t="s">
        <v>141</v>
      </c>
      <c r="BM150" s="196" t="s">
        <v>409</v>
      </c>
    </row>
    <row r="151" spans="1:65" s="2" customFormat="1" ht="16.5" customHeight="1">
      <c r="A151" s="33"/>
      <c r="B151" s="34"/>
      <c r="C151" s="185" t="s">
        <v>264</v>
      </c>
      <c r="D151" s="185" t="s">
        <v>136</v>
      </c>
      <c r="E151" s="186" t="s">
        <v>693</v>
      </c>
      <c r="F151" s="187" t="s">
        <v>694</v>
      </c>
      <c r="G151" s="188" t="s">
        <v>641</v>
      </c>
      <c r="H151" s="189">
        <v>3</v>
      </c>
      <c r="I151" s="190"/>
      <c r="J151" s="191">
        <f t="shared" si="20"/>
        <v>0</v>
      </c>
      <c r="K151" s="187" t="s">
        <v>1</v>
      </c>
      <c r="L151" s="38"/>
      <c r="M151" s="192" t="s">
        <v>1</v>
      </c>
      <c r="N151" s="193" t="s">
        <v>40</v>
      </c>
      <c r="O151" s="70"/>
      <c r="P151" s="194">
        <f t="shared" si="21"/>
        <v>0</v>
      </c>
      <c r="Q151" s="194">
        <v>0</v>
      </c>
      <c r="R151" s="194">
        <f t="shared" si="22"/>
        <v>0</v>
      </c>
      <c r="S151" s="194">
        <v>0</v>
      </c>
      <c r="T151" s="195">
        <f t="shared" si="2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6" t="s">
        <v>141</v>
      </c>
      <c r="AT151" s="196" t="s">
        <v>136</v>
      </c>
      <c r="AU151" s="196" t="s">
        <v>83</v>
      </c>
      <c r="AY151" s="16" t="s">
        <v>133</v>
      </c>
      <c r="BE151" s="197">
        <f t="shared" si="24"/>
        <v>0</v>
      </c>
      <c r="BF151" s="197">
        <f t="shared" si="25"/>
        <v>0</v>
      </c>
      <c r="BG151" s="197">
        <f t="shared" si="26"/>
        <v>0</v>
      </c>
      <c r="BH151" s="197">
        <f t="shared" si="27"/>
        <v>0</v>
      </c>
      <c r="BI151" s="197">
        <f t="shared" si="28"/>
        <v>0</v>
      </c>
      <c r="BJ151" s="16" t="s">
        <v>83</v>
      </c>
      <c r="BK151" s="197">
        <f t="shared" si="29"/>
        <v>0</v>
      </c>
      <c r="BL151" s="16" t="s">
        <v>141</v>
      </c>
      <c r="BM151" s="196" t="s">
        <v>419</v>
      </c>
    </row>
    <row r="152" spans="1:65" s="2" customFormat="1" ht="16.5" customHeight="1">
      <c r="A152" s="33"/>
      <c r="B152" s="34"/>
      <c r="C152" s="185" t="s">
        <v>269</v>
      </c>
      <c r="D152" s="185" t="s">
        <v>136</v>
      </c>
      <c r="E152" s="186" t="s">
        <v>695</v>
      </c>
      <c r="F152" s="187" t="s">
        <v>696</v>
      </c>
      <c r="G152" s="188" t="s">
        <v>641</v>
      </c>
      <c r="H152" s="189">
        <v>10</v>
      </c>
      <c r="I152" s="190"/>
      <c r="J152" s="191">
        <f t="shared" si="20"/>
        <v>0</v>
      </c>
      <c r="K152" s="187" t="s">
        <v>1</v>
      </c>
      <c r="L152" s="38"/>
      <c r="M152" s="192" t="s">
        <v>1</v>
      </c>
      <c r="N152" s="193" t="s">
        <v>40</v>
      </c>
      <c r="O152" s="70"/>
      <c r="P152" s="194">
        <f t="shared" si="21"/>
        <v>0</v>
      </c>
      <c r="Q152" s="194">
        <v>0</v>
      </c>
      <c r="R152" s="194">
        <f t="shared" si="22"/>
        <v>0</v>
      </c>
      <c r="S152" s="194">
        <v>0</v>
      </c>
      <c r="T152" s="195">
        <f t="shared" si="2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96" t="s">
        <v>141</v>
      </c>
      <c r="AT152" s="196" t="s">
        <v>136</v>
      </c>
      <c r="AU152" s="196" t="s">
        <v>83</v>
      </c>
      <c r="AY152" s="16" t="s">
        <v>133</v>
      </c>
      <c r="BE152" s="197">
        <f t="shared" si="24"/>
        <v>0</v>
      </c>
      <c r="BF152" s="197">
        <f t="shared" si="25"/>
        <v>0</v>
      </c>
      <c r="BG152" s="197">
        <f t="shared" si="26"/>
        <v>0</v>
      </c>
      <c r="BH152" s="197">
        <f t="shared" si="27"/>
        <v>0</v>
      </c>
      <c r="BI152" s="197">
        <f t="shared" si="28"/>
        <v>0</v>
      </c>
      <c r="BJ152" s="16" t="s">
        <v>83</v>
      </c>
      <c r="BK152" s="197">
        <f t="shared" si="29"/>
        <v>0</v>
      </c>
      <c r="BL152" s="16" t="s">
        <v>141</v>
      </c>
      <c r="BM152" s="196" t="s">
        <v>430</v>
      </c>
    </row>
    <row r="153" spans="1:65" s="2" customFormat="1" ht="16.5" customHeight="1">
      <c r="A153" s="33"/>
      <c r="B153" s="34"/>
      <c r="C153" s="185" t="s">
        <v>273</v>
      </c>
      <c r="D153" s="185" t="s">
        <v>136</v>
      </c>
      <c r="E153" s="186" t="s">
        <v>697</v>
      </c>
      <c r="F153" s="187" t="s">
        <v>698</v>
      </c>
      <c r="G153" s="188" t="s">
        <v>641</v>
      </c>
      <c r="H153" s="189">
        <v>5</v>
      </c>
      <c r="I153" s="190"/>
      <c r="J153" s="191">
        <f t="shared" si="20"/>
        <v>0</v>
      </c>
      <c r="K153" s="187" t="s">
        <v>1</v>
      </c>
      <c r="L153" s="38"/>
      <c r="M153" s="192" t="s">
        <v>1</v>
      </c>
      <c r="N153" s="193" t="s">
        <v>40</v>
      </c>
      <c r="O153" s="70"/>
      <c r="P153" s="194">
        <f t="shared" si="21"/>
        <v>0</v>
      </c>
      <c r="Q153" s="194">
        <v>0</v>
      </c>
      <c r="R153" s="194">
        <f t="shared" si="22"/>
        <v>0</v>
      </c>
      <c r="S153" s="194">
        <v>0</v>
      </c>
      <c r="T153" s="195">
        <f t="shared" si="2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96" t="s">
        <v>141</v>
      </c>
      <c r="AT153" s="196" t="s">
        <v>136</v>
      </c>
      <c r="AU153" s="196" t="s">
        <v>83</v>
      </c>
      <c r="AY153" s="16" t="s">
        <v>133</v>
      </c>
      <c r="BE153" s="197">
        <f t="shared" si="24"/>
        <v>0</v>
      </c>
      <c r="BF153" s="197">
        <f t="shared" si="25"/>
        <v>0</v>
      </c>
      <c r="BG153" s="197">
        <f t="shared" si="26"/>
        <v>0</v>
      </c>
      <c r="BH153" s="197">
        <f t="shared" si="27"/>
        <v>0</v>
      </c>
      <c r="BI153" s="197">
        <f t="shared" si="28"/>
        <v>0</v>
      </c>
      <c r="BJ153" s="16" t="s">
        <v>83</v>
      </c>
      <c r="BK153" s="197">
        <f t="shared" si="29"/>
        <v>0</v>
      </c>
      <c r="BL153" s="16" t="s">
        <v>141</v>
      </c>
      <c r="BM153" s="196" t="s">
        <v>439</v>
      </c>
    </row>
    <row r="154" spans="1:65" s="2" customFormat="1" ht="16.5" customHeight="1">
      <c r="A154" s="33"/>
      <c r="B154" s="34"/>
      <c r="C154" s="185" t="s">
        <v>277</v>
      </c>
      <c r="D154" s="185" t="s">
        <v>136</v>
      </c>
      <c r="E154" s="186" t="s">
        <v>699</v>
      </c>
      <c r="F154" s="187" t="s">
        <v>700</v>
      </c>
      <c r="G154" s="188" t="s">
        <v>641</v>
      </c>
      <c r="H154" s="189">
        <v>40</v>
      </c>
      <c r="I154" s="190"/>
      <c r="J154" s="191">
        <f t="shared" si="20"/>
        <v>0</v>
      </c>
      <c r="K154" s="187" t="s">
        <v>1</v>
      </c>
      <c r="L154" s="38"/>
      <c r="M154" s="192" t="s">
        <v>1</v>
      </c>
      <c r="N154" s="193" t="s">
        <v>40</v>
      </c>
      <c r="O154" s="70"/>
      <c r="P154" s="194">
        <f t="shared" si="21"/>
        <v>0</v>
      </c>
      <c r="Q154" s="194">
        <v>0</v>
      </c>
      <c r="R154" s="194">
        <f t="shared" si="22"/>
        <v>0</v>
      </c>
      <c r="S154" s="194">
        <v>0</v>
      </c>
      <c r="T154" s="195">
        <f t="shared" si="2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96" t="s">
        <v>141</v>
      </c>
      <c r="AT154" s="196" t="s">
        <v>136</v>
      </c>
      <c r="AU154" s="196" t="s">
        <v>83</v>
      </c>
      <c r="AY154" s="16" t="s">
        <v>133</v>
      </c>
      <c r="BE154" s="197">
        <f t="shared" si="24"/>
        <v>0</v>
      </c>
      <c r="BF154" s="197">
        <f t="shared" si="25"/>
        <v>0</v>
      </c>
      <c r="BG154" s="197">
        <f t="shared" si="26"/>
        <v>0</v>
      </c>
      <c r="BH154" s="197">
        <f t="shared" si="27"/>
        <v>0</v>
      </c>
      <c r="BI154" s="197">
        <f t="shared" si="28"/>
        <v>0</v>
      </c>
      <c r="BJ154" s="16" t="s">
        <v>83</v>
      </c>
      <c r="BK154" s="197">
        <f t="shared" si="29"/>
        <v>0</v>
      </c>
      <c r="BL154" s="16" t="s">
        <v>141</v>
      </c>
      <c r="BM154" s="196" t="s">
        <v>448</v>
      </c>
    </row>
    <row r="155" spans="1:65" s="2" customFormat="1" ht="24.2" customHeight="1">
      <c r="A155" s="33"/>
      <c r="B155" s="34"/>
      <c r="C155" s="185" t="s">
        <v>281</v>
      </c>
      <c r="D155" s="185" t="s">
        <v>136</v>
      </c>
      <c r="E155" s="186" t="s">
        <v>701</v>
      </c>
      <c r="F155" s="187" t="s">
        <v>702</v>
      </c>
      <c r="G155" s="188" t="s">
        <v>229</v>
      </c>
      <c r="H155" s="189">
        <v>35</v>
      </c>
      <c r="I155" s="190"/>
      <c r="J155" s="191">
        <f t="shared" si="20"/>
        <v>0</v>
      </c>
      <c r="K155" s="187" t="s">
        <v>1</v>
      </c>
      <c r="L155" s="38"/>
      <c r="M155" s="192" t="s">
        <v>1</v>
      </c>
      <c r="N155" s="193" t="s">
        <v>40</v>
      </c>
      <c r="O155" s="70"/>
      <c r="P155" s="194">
        <f t="shared" si="21"/>
        <v>0</v>
      </c>
      <c r="Q155" s="194">
        <v>0</v>
      </c>
      <c r="R155" s="194">
        <f t="shared" si="22"/>
        <v>0</v>
      </c>
      <c r="S155" s="194">
        <v>0</v>
      </c>
      <c r="T155" s="195">
        <f t="shared" si="2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6" t="s">
        <v>141</v>
      </c>
      <c r="AT155" s="196" t="s">
        <v>136</v>
      </c>
      <c r="AU155" s="196" t="s">
        <v>83</v>
      </c>
      <c r="AY155" s="16" t="s">
        <v>133</v>
      </c>
      <c r="BE155" s="197">
        <f t="shared" si="24"/>
        <v>0</v>
      </c>
      <c r="BF155" s="197">
        <f t="shared" si="25"/>
        <v>0</v>
      </c>
      <c r="BG155" s="197">
        <f t="shared" si="26"/>
        <v>0</v>
      </c>
      <c r="BH155" s="197">
        <f t="shared" si="27"/>
        <v>0</v>
      </c>
      <c r="BI155" s="197">
        <f t="shared" si="28"/>
        <v>0</v>
      </c>
      <c r="BJ155" s="16" t="s">
        <v>83</v>
      </c>
      <c r="BK155" s="197">
        <f t="shared" si="29"/>
        <v>0</v>
      </c>
      <c r="BL155" s="16" t="s">
        <v>141</v>
      </c>
      <c r="BM155" s="196" t="s">
        <v>456</v>
      </c>
    </row>
    <row r="156" spans="1:65" s="2" customFormat="1" ht="16.5" customHeight="1">
      <c r="A156" s="33"/>
      <c r="B156" s="34"/>
      <c r="C156" s="185" t="s">
        <v>289</v>
      </c>
      <c r="D156" s="185" t="s">
        <v>136</v>
      </c>
      <c r="E156" s="186" t="s">
        <v>703</v>
      </c>
      <c r="F156" s="187" t="s">
        <v>704</v>
      </c>
      <c r="G156" s="188" t="s">
        <v>641</v>
      </c>
      <c r="H156" s="189">
        <v>2</v>
      </c>
      <c r="I156" s="190"/>
      <c r="J156" s="191">
        <f t="shared" si="20"/>
        <v>0</v>
      </c>
      <c r="K156" s="187" t="s">
        <v>1</v>
      </c>
      <c r="L156" s="38"/>
      <c r="M156" s="192" t="s">
        <v>1</v>
      </c>
      <c r="N156" s="193" t="s">
        <v>40</v>
      </c>
      <c r="O156" s="70"/>
      <c r="P156" s="194">
        <f t="shared" si="21"/>
        <v>0</v>
      </c>
      <c r="Q156" s="194">
        <v>0</v>
      </c>
      <c r="R156" s="194">
        <f t="shared" si="22"/>
        <v>0</v>
      </c>
      <c r="S156" s="194">
        <v>0</v>
      </c>
      <c r="T156" s="195">
        <f t="shared" si="2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6" t="s">
        <v>141</v>
      </c>
      <c r="AT156" s="196" t="s">
        <v>136</v>
      </c>
      <c r="AU156" s="196" t="s">
        <v>83</v>
      </c>
      <c r="AY156" s="16" t="s">
        <v>133</v>
      </c>
      <c r="BE156" s="197">
        <f t="shared" si="24"/>
        <v>0</v>
      </c>
      <c r="BF156" s="197">
        <f t="shared" si="25"/>
        <v>0</v>
      </c>
      <c r="BG156" s="197">
        <f t="shared" si="26"/>
        <v>0</v>
      </c>
      <c r="BH156" s="197">
        <f t="shared" si="27"/>
        <v>0</v>
      </c>
      <c r="BI156" s="197">
        <f t="shared" si="28"/>
        <v>0</v>
      </c>
      <c r="BJ156" s="16" t="s">
        <v>83</v>
      </c>
      <c r="BK156" s="197">
        <f t="shared" si="29"/>
        <v>0</v>
      </c>
      <c r="BL156" s="16" t="s">
        <v>141</v>
      </c>
      <c r="BM156" s="196" t="s">
        <v>467</v>
      </c>
    </row>
    <row r="157" spans="1:65" s="2" customFormat="1" ht="16.5" customHeight="1">
      <c r="A157" s="33"/>
      <c r="B157" s="34"/>
      <c r="C157" s="185" t="s">
        <v>294</v>
      </c>
      <c r="D157" s="185" t="s">
        <v>136</v>
      </c>
      <c r="E157" s="186" t="s">
        <v>705</v>
      </c>
      <c r="F157" s="187" t="s">
        <v>706</v>
      </c>
      <c r="G157" s="188" t="s">
        <v>641</v>
      </c>
      <c r="H157" s="189">
        <v>2</v>
      </c>
      <c r="I157" s="190"/>
      <c r="J157" s="191">
        <f t="shared" si="20"/>
        <v>0</v>
      </c>
      <c r="K157" s="187" t="s">
        <v>1</v>
      </c>
      <c r="L157" s="38"/>
      <c r="M157" s="192" t="s">
        <v>1</v>
      </c>
      <c r="N157" s="193" t="s">
        <v>40</v>
      </c>
      <c r="O157" s="70"/>
      <c r="P157" s="194">
        <f t="shared" si="21"/>
        <v>0</v>
      </c>
      <c r="Q157" s="194">
        <v>0</v>
      </c>
      <c r="R157" s="194">
        <f t="shared" si="22"/>
        <v>0</v>
      </c>
      <c r="S157" s="194">
        <v>0</v>
      </c>
      <c r="T157" s="195">
        <f t="shared" si="2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96" t="s">
        <v>141</v>
      </c>
      <c r="AT157" s="196" t="s">
        <v>136</v>
      </c>
      <c r="AU157" s="196" t="s">
        <v>83</v>
      </c>
      <c r="AY157" s="16" t="s">
        <v>133</v>
      </c>
      <c r="BE157" s="197">
        <f t="shared" si="24"/>
        <v>0</v>
      </c>
      <c r="BF157" s="197">
        <f t="shared" si="25"/>
        <v>0</v>
      </c>
      <c r="BG157" s="197">
        <f t="shared" si="26"/>
        <v>0</v>
      </c>
      <c r="BH157" s="197">
        <f t="shared" si="27"/>
        <v>0</v>
      </c>
      <c r="BI157" s="197">
        <f t="shared" si="28"/>
        <v>0</v>
      </c>
      <c r="BJ157" s="16" t="s">
        <v>83</v>
      </c>
      <c r="BK157" s="197">
        <f t="shared" si="29"/>
        <v>0</v>
      </c>
      <c r="BL157" s="16" t="s">
        <v>141</v>
      </c>
      <c r="BM157" s="196" t="s">
        <v>475</v>
      </c>
    </row>
    <row r="158" spans="1:65" s="2" customFormat="1" ht="16.5" customHeight="1">
      <c r="A158" s="33"/>
      <c r="B158" s="34"/>
      <c r="C158" s="185" t="s">
        <v>299</v>
      </c>
      <c r="D158" s="185" t="s">
        <v>136</v>
      </c>
      <c r="E158" s="186" t="s">
        <v>707</v>
      </c>
      <c r="F158" s="187" t="s">
        <v>708</v>
      </c>
      <c r="G158" s="188" t="s">
        <v>641</v>
      </c>
      <c r="H158" s="189">
        <v>30</v>
      </c>
      <c r="I158" s="190"/>
      <c r="J158" s="191">
        <f t="shared" si="20"/>
        <v>0</v>
      </c>
      <c r="K158" s="187" t="s">
        <v>1</v>
      </c>
      <c r="L158" s="38"/>
      <c r="M158" s="192" t="s">
        <v>1</v>
      </c>
      <c r="N158" s="193" t="s">
        <v>40</v>
      </c>
      <c r="O158" s="70"/>
      <c r="P158" s="194">
        <f t="shared" si="21"/>
        <v>0</v>
      </c>
      <c r="Q158" s="194">
        <v>0</v>
      </c>
      <c r="R158" s="194">
        <f t="shared" si="22"/>
        <v>0</v>
      </c>
      <c r="S158" s="194">
        <v>0</v>
      </c>
      <c r="T158" s="195">
        <f t="shared" si="2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6" t="s">
        <v>141</v>
      </c>
      <c r="AT158" s="196" t="s">
        <v>136</v>
      </c>
      <c r="AU158" s="196" t="s">
        <v>83</v>
      </c>
      <c r="AY158" s="16" t="s">
        <v>133</v>
      </c>
      <c r="BE158" s="197">
        <f t="shared" si="24"/>
        <v>0</v>
      </c>
      <c r="BF158" s="197">
        <f t="shared" si="25"/>
        <v>0</v>
      </c>
      <c r="BG158" s="197">
        <f t="shared" si="26"/>
        <v>0</v>
      </c>
      <c r="BH158" s="197">
        <f t="shared" si="27"/>
        <v>0</v>
      </c>
      <c r="BI158" s="197">
        <f t="shared" si="28"/>
        <v>0</v>
      </c>
      <c r="BJ158" s="16" t="s">
        <v>83</v>
      </c>
      <c r="BK158" s="197">
        <f t="shared" si="29"/>
        <v>0</v>
      </c>
      <c r="BL158" s="16" t="s">
        <v>141</v>
      </c>
      <c r="BM158" s="196" t="s">
        <v>483</v>
      </c>
    </row>
    <row r="159" spans="1:65" s="2" customFormat="1" ht="16.5" customHeight="1">
      <c r="A159" s="33"/>
      <c r="B159" s="34"/>
      <c r="C159" s="185" t="s">
        <v>304</v>
      </c>
      <c r="D159" s="185" t="s">
        <v>136</v>
      </c>
      <c r="E159" s="186" t="s">
        <v>709</v>
      </c>
      <c r="F159" s="187" t="s">
        <v>710</v>
      </c>
      <c r="G159" s="188" t="s">
        <v>229</v>
      </c>
      <c r="H159" s="189">
        <v>40</v>
      </c>
      <c r="I159" s="190"/>
      <c r="J159" s="191">
        <f t="shared" si="20"/>
        <v>0</v>
      </c>
      <c r="K159" s="187" t="s">
        <v>1</v>
      </c>
      <c r="L159" s="38"/>
      <c r="M159" s="192" t="s">
        <v>1</v>
      </c>
      <c r="N159" s="193" t="s">
        <v>40</v>
      </c>
      <c r="O159" s="70"/>
      <c r="P159" s="194">
        <f t="shared" si="21"/>
        <v>0</v>
      </c>
      <c r="Q159" s="194">
        <v>0</v>
      </c>
      <c r="R159" s="194">
        <f t="shared" si="22"/>
        <v>0</v>
      </c>
      <c r="S159" s="194">
        <v>0</v>
      </c>
      <c r="T159" s="195">
        <f t="shared" si="2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96" t="s">
        <v>141</v>
      </c>
      <c r="AT159" s="196" t="s">
        <v>136</v>
      </c>
      <c r="AU159" s="196" t="s">
        <v>83</v>
      </c>
      <c r="AY159" s="16" t="s">
        <v>133</v>
      </c>
      <c r="BE159" s="197">
        <f t="shared" si="24"/>
        <v>0</v>
      </c>
      <c r="BF159" s="197">
        <f t="shared" si="25"/>
        <v>0</v>
      </c>
      <c r="BG159" s="197">
        <f t="shared" si="26"/>
        <v>0</v>
      </c>
      <c r="BH159" s="197">
        <f t="shared" si="27"/>
        <v>0</v>
      </c>
      <c r="BI159" s="197">
        <f t="shared" si="28"/>
        <v>0</v>
      </c>
      <c r="BJ159" s="16" t="s">
        <v>83</v>
      </c>
      <c r="BK159" s="197">
        <f t="shared" si="29"/>
        <v>0</v>
      </c>
      <c r="BL159" s="16" t="s">
        <v>141</v>
      </c>
      <c r="BM159" s="196" t="s">
        <v>493</v>
      </c>
    </row>
    <row r="160" spans="1:65" s="2" customFormat="1" ht="16.5" customHeight="1">
      <c r="A160" s="33"/>
      <c r="B160" s="34"/>
      <c r="C160" s="185" t="s">
        <v>309</v>
      </c>
      <c r="D160" s="185" t="s">
        <v>136</v>
      </c>
      <c r="E160" s="186" t="s">
        <v>711</v>
      </c>
      <c r="F160" s="187" t="s">
        <v>712</v>
      </c>
      <c r="G160" s="188" t="s">
        <v>641</v>
      </c>
      <c r="H160" s="189">
        <v>200</v>
      </c>
      <c r="I160" s="190"/>
      <c r="J160" s="191">
        <f t="shared" si="20"/>
        <v>0</v>
      </c>
      <c r="K160" s="187" t="s">
        <v>1</v>
      </c>
      <c r="L160" s="38"/>
      <c r="M160" s="192" t="s">
        <v>1</v>
      </c>
      <c r="N160" s="193" t="s">
        <v>40</v>
      </c>
      <c r="O160" s="70"/>
      <c r="P160" s="194">
        <f t="shared" si="21"/>
        <v>0</v>
      </c>
      <c r="Q160" s="194">
        <v>0</v>
      </c>
      <c r="R160" s="194">
        <f t="shared" si="22"/>
        <v>0</v>
      </c>
      <c r="S160" s="194">
        <v>0</v>
      </c>
      <c r="T160" s="195">
        <f t="shared" si="2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96" t="s">
        <v>141</v>
      </c>
      <c r="AT160" s="196" t="s">
        <v>136</v>
      </c>
      <c r="AU160" s="196" t="s">
        <v>83</v>
      </c>
      <c r="AY160" s="16" t="s">
        <v>133</v>
      </c>
      <c r="BE160" s="197">
        <f t="shared" si="24"/>
        <v>0</v>
      </c>
      <c r="BF160" s="197">
        <f t="shared" si="25"/>
        <v>0</v>
      </c>
      <c r="BG160" s="197">
        <f t="shared" si="26"/>
        <v>0</v>
      </c>
      <c r="BH160" s="197">
        <f t="shared" si="27"/>
        <v>0</v>
      </c>
      <c r="BI160" s="197">
        <f t="shared" si="28"/>
        <v>0</v>
      </c>
      <c r="BJ160" s="16" t="s">
        <v>83</v>
      </c>
      <c r="BK160" s="197">
        <f t="shared" si="29"/>
        <v>0</v>
      </c>
      <c r="BL160" s="16" t="s">
        <v>141</v>
      </c>
      <c r="BM160" s="196" t="s">
        <v>502</v>
      </c>
    </row>
    <row r="161" spans="1:65" s="2" customFormat="1" ht="16.5" customHeight="1">
      <c r="A161" s="33"/>
      <c r="B161" s="34"/>
      <c r="C161" s="185" t="s">
        <v>314</v>
      </c>
      <c r="D161" s="185" t="s">
        <v>136</v>
      </c>
      <c r="E161" s="186" t="s">
        <v>713</v>
      </c>
      <c r="F161" s="187" t="s">
        <v>714</v>
      </c>
      <c r="G161" s="188" t="s">
        <v>229</v>
      </c>
      <c r="H161" s="189">
        <v>185</v>
      </c>
      <c r="I161" s="190"/>
      <c r="J161" s="191">
        <f t="shared" si="20"/>
        <v>0</v>
      </c>
      <c r="K161" s="187" t="s">
        <v>1</v>
      </c>
      <c r="L161" s="38"/>
      <c r="M161" s="192" t="s">
        <v>1</v>
      </c>
      <c r="N161" s="193" t="s">
        <v>40</v>
      </c>
      <c r="O161" s="70"/>
      <c r="P161" s="194">
        <f t="shared" si="21"/>
        <v>0</v>
      </c>
      <c r="Q161" s="194">
        <v>0</v>
      </c>
      <c r="R161" s="194">
        <f t="shared" si="22"/>
        <v>0</v>
      </c>
      <c r="S161" s="194">
        <v>0</v>
      </c>
      <c r="T161" s="195">
        <f t="shared" si="2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6" t="s">
        <v>141</v>
      </c>
      <c r="AT161" s="196" t="s">
        <v>136</v>
      </c>
      <c r="AU161" s="196" t="s">
        <v>83</v>
      </c>
      <c r="AY161" s="16" t="s">
        <v>133</v>
      </c>
      <c r="BE161" s="197">
        <f t="shared" si="24"/>
        <v>0</v>
      </c>
      <c r="BF161" s="197">
        <f t="shared" si="25"/>
        <v>0</v>
      </c>
      <c r="BG161" s="197">
        <f t="shared" si="26"/>
        <v>0</v>
      </c>
      <c r="BH161" s="197">
        <f t="shared" si="27"/>
        <v>0</v>
      </c>
      <c r="BI161" s="197">
        <f t="shared" si="28"/>
        <v>0</v>
      </c>
      <c r="BJ161" s="16" t="s">
        <v>83</v>
      </c>
      <c r="BK161" s="197">
        <f t="shared" si="29"/>
        <v>0</v>
      </c>
      <c r="BL161" s="16" t="s">
        <v>141</v>
      </c>
      <c r="BM161" s="196" t="s">
        <v>513</v>
      </c>
    </row>
    <row r="162" spans="1:65" s="2" customFormat="1" ht="16.5" customHeight="1">
      <c r="A162" s="33"/>
      <c r="B162" s="34"/>
      <c r="C162" s="185" t="s">
        <v>320</v>
      </c>
      <c r="D162" s="185" t="s">
        <v>136</v>
      </c>
      <c r="E162" s="186" t="s">
        <v>715</v>
      </c>
      <c r="F162" s="187" t="s">
        <v>716</v>
      </c>
      <c r="G162" s="188" t="s">
        <v>229</v>
      </c>
      <c r="H162" s="189">
        <v>30</v>
      </c>
      <c r="I162" s="190"/>
      <c r="J162" s="191">
        <f t="shared" si="20"/>
        <v>0</v>
      </c>
      <c r="K162" s="187" t="s">
        <v>1</v>
      </c>
      <c r="L162" s="38"/>
      <c r="M162" s="192" t="s">
        <v>1</v>
      </c>
      <c r="N162" s="193" t="s">
        <v>40</v>
      </c>
      <c r="O162" s="70"/>
      <c r="P162" s="194">
        <f t="shared" si="21"/>
        <v>0</v>
      </c>
      <c r="Q162" s="194">
        <v>0</v>
      </c>
      <c r="R162" s="194">
        <f t="shared" si="22"/>
        <v>0</v>
      </c>
      <c r="S162" s="194">
        <v>0</v>
      </c>
      <c r="T162" s="195">
        <f t="shared" si="2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96" t="s">
        <v>141</v>
      </c>
      <c r="AT162" s="196" t="s">
        <v>136</v>
      </c>
      <c r="AU162" s="196" t="s">
        <v>83</v>
      </c>
      <c r="AY162" s="16" t="s">
        <v>133</v>
      </c>
      <c r="BE162" s="197">
        <f t="shared" si="24"/>
        <v>0</v>
      </c>
      <c r="BF162" s="197">
        <f t="shared" si="25"/>
        <v>0</v>
      </c>
      <c r="BG162" s="197">
        <f t="shared" si="26"/>
        <v>0</v>
      </c>
      <c r="BH162" s="197">
        <f t="shared" si="27"/>
        <v>0</v>
      </c>
      <c r="BI162" s="197">
        <f t="shared" si="28"/>
        <v>0</v>
      </c>
      <c r="BJ162" s="16" t="s">
        <v>83</v>
      </c>
      <c r="BK162" s="197">
        <f t="shared" si="29"/>
        <v>0</v>
      </c>
      <c r="BL162" s="16" t="s">
        <v>141</v>
      </c>
      <c r="BM162" s="196" t="s">
        <v>522</v>
      </c>
    </row>
    <row r="163" spans="1:65" s="2" customFormat="1" ht="16.5" customHeight="1">
      <c r="A163" s="33"/>
      <c r="B163" s="34"/>
      <c r="C163" s="185" t="s">
        <v>325</v>
      </c>
      <c r="D163" s="185" t="s">
        <v>136</v>
      </c>
      <c r="E163" s="186" t="s">
        <v>717</v>
      </c>
      <c r="F163" s="187" t="s">
        <v>718</v>
      </c>
      <c r="G163" s="188" t="s">
        <v>229</v>
      </c>
      <c r="H163" s="189">
        <v>165</v>
      </c>
      <c r="I163" s="190"/>
      <c r="J163" s="191">
        <f t="shared" si="20"/>
        <v>0</v>
      </c>
      <c r="K163" s="187" t="s">
        <v>1</v>
      </c>
      <c r="L163" s="38"/>
      <c r="M163" s="192" t="s">
        <v>1</v>
      </c>
      <c r="N163" s="193" t="s">
        <v>40</v>
      </c>
      <c r="O163" s="70"/>
      <c r="P163" s="194">
        <f t="shared" si="21"/>
        <v>0</v>
      </c>
      <c r="Q163" s="194">
        <v>0</v>
      </c>
      <c r="R163" s="194">
        <f t="shared" si="22"/>
        <v>0</v>
      </c>
      <c r="S163" s="194">
        <v>0</v>
      </c>
      <c r="T163" s="195">
        <f t="shared" si="2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96" t="s">
        <v>141</v>
      </c>
      <c r="AT163" s="196" t="s">
        <v>136</v>
      </c>
      <c r="AU163" s="196" t="s">
        <v>83</v>
      </c>
      <c r="AY163" s="16" t="s">
        <v>133</v>
      </c>
      <c r="BE163" s="197">
        <f t="shared" si="24"/>
        <v>0</v>
      </c>
      <c r="BF163" s="197">
        <f t="shared" si="25"/>
        <v>0</v>
      </c>
      <c r="BG163" s="197">
        <f t="shared" si="26"/>
        <v>0</v>
      </c>
      <c r="BH163" s="197">
        <f t="shared" si="27"/>
        <v>0</v>
      </c>
      <c r="BI163" s="197">
        <f t="shared" si="28"/>
        <v>0</v>
      </c>
      <c r="BJ163" s="16" t="s">
        <v>83</v>
      </c>
      <c r="BK163" s="197">
        <f t="shared" si="29"/>
        <v>0</v>
      </c>
      <c r="BL163" s="16" t="s">
        <v>141</v>
      </c>
      <c r="BM163" s="196" t="s">
        <v>535</v>
      </c>
    </row>
    <row r="164" spans="1:65" s="12" customFormat="1" ht="25.9" customHeight="1">
      <c r="B164" s="169"/>
      <c r="C164" s="170"/>
      <c r="D164" s="171" t="s">
        <v>74</v>
      </c>
      <c r="E164" s="172" t="s">
        <v>719</v>
      </c>
      <c r="F164" s="172" t="s">
        <v>720</v>
      </c>
      <c r="G164" s="170"/>
      <c r="H164" s="170"/>
      <c r="I164" s="173"/>
      <c r="J164" s="174">
        <f>BK164</f>
        <v>0</v>
      </c>
      <c r="K164" s="170"/>
      <c r="L164" s="175"/>
      <c r="M164" s="176"/>
      <c r="N164" s="177"/>
      <c r="O164" s="177"/>
      <c r="P164" s="178">
        <f>SUM(P165:P167)</f>
        <v>0</v>
      </c>
      <c r="Q164" s="177"/>
      <c r="R164" s="178">
        <f>SUM(R165:R167)</f>
        <v>0</v>
      </c>
      <c r="S164" s="177"/>
      <c r="T164" s="179">
        <f>SUM(T165:T167)</f>
        <v>0</v>
      </c>
      <c r="AR164" s="180" t="s">
        <v>83</v>
      </c>
      <c r="AT164" s="181" t="s">
        <v>74</v>
      </c>
      <c r="AU164" s="181" t="s">
        <v>75</v>
      </c>
      <c r="AY164" s="180" t="s">
        <v>133</v>
      </c>
      <c r="BK164" s="182">
        <f>SUM(BK165:BK167)</f>
        <v>0</v>
      </c>
    </row>
    <row r="165" spans="1:65" s="2" customFormat="1" ht="16.5" customHeight="1">
      <c r="A165" s="33"/>
      <c r="B165" s="34"/>
      <c r="C165" s="185" t="s">
        <v>329</v>
      </c>
      <c r="D165" s="185" t="s">
        <v>136</v>
      </c>
      <c r="E165" s="186" t="s">
        <v>721</v>
      </c>
      <c r="F165" s="187" t="s">
        <v>722</v>
      </c>
      <c r="G165" s="188" t="s">
        <v>292</v>
      </c>
      <c r="H165" s="189">
        <v>1</v>
      </c>
      <c r="I165" s="190"/>
      <c r="J165" s="191">
        <f>ROUND(I165*H165,2)</f>
        <v>0</v>
      </c>
      <c r="K165" s="187" t="s">
        <v>1</v>
      </c>
      <c r="L165" s="38"/>
      <c r="M165" s="192" t="s">
        <v>1</v>
      </c>
      <c r="N165" s="193" t="s">
        <v>40</v>
      </c>
      <c r="O165" s="70"/>
      <c r="P165" s="194">
        <f>O165*H165</f>
        <v>0</v>
      </c>
      <c r="Q165" s="194">
        <v>0</v>
      </c>
      <c r="R165" s="194">
        <f>Q165*H165</f>
        <v>0</v>
      </c>
      <c r="S165" s="194">
        <v>0</v>
      </c>
      <c r="T165" s="195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96" t="s">
        <v>141</v>
      </c>
      <c r="AT165" s="196" t="s">
        <v>136</v>
      </c>
      <c r="AU165" s="196" t="s">
        <v>83</v>
      </c>
      <c r="AY165" s="16" t="s">
        <v>133</v>
      </c>
      <c r="BE165" s="197">
        <f>IF(N165="základní",J165,0)</f>
        <v>0</v>
      </c>
      <c r="BF165" s="197">
        <f>IF(N165="snížená",J165,0)</f>
        <v>0</v>
      </c>
      <c r="BG165" s="197">
        <f>IF(N165="zákl. přenesená",J165,0)</f>
        <v>0</v>
      </c>
      <c r="BH165" s="197">
        <f>IF(N165="sníž. přenesená",J165,0)</f>
        <v>0</v>
      </c>
      <c r="BI165" s="197">
        <f>IF(N165="nulová",J165,0)</f>
        <v>0</v>
      </c>
      <c r="BJ165" s="16" t="s">
        <v>83</v>
      </c>
      <c r="BK165" s="197">
        <f>ROUND(I165*H165,2)</f>
        <v>0</v>
      </c>
      <c r="BL165" s="16" t="s">
        <v>141</v>
      </c>
      <c r="BM165" s="196" t="s">
        <v>723</v>
      </c>
    </row>
    <row r="166" spans="1:65" s="2" customFormat="1" ht="16.5" customHeight="1">
      <c r="A166" s="33"/>
      <c r="B166" s="34"/>
      <c r="C166" s="185" t="s">
        <v>335</v>
      </c>
      <c r="D166" s="185" t="s">
        <v>136</v>
      </c>
      <c r="E166" s="186" t="s">
        <v>724</v>
      </c>
      <c r="F166" s="187" t="s">
        <v>725</v>
      </c>
      <c r="G166" s="188" t="s">
        <v>292</v>
      </c>
      <c r="H166" s="189">
        <v>1</v>
      </c>
      <c r="I166" s="190"/>
      <c r="J166" s="191">
        <f>ROUND(I166*H166,2)</f>
        <v>0</v>
      </c>
      <c r="K166" s="187" t="s">
        <v>1</v>
      </c>
      <c r="L166" s="38"/>
      <c r="M166" s="192" t="s">
        <v>1</v>
      </c>
      <c r="N166" s="193" t="s">
        <v>40</v>
      </c>
      <c r="O166" s="70"/>
      <c r="P166" s="194">
        <f>O166*H166</f>
        <v>0</v>
      </c>
      <c r="Q166" s="194">
        <v>0</v>
      </c>
      <c r="R166" s="194">
        <f>Q166*H166</f>
        <v>0</v>
      </c>
      <c r="S166" s="194">
        <v>0</v>
      </c>
      <c r="T166" s="195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6" t="s">
        <v>141</v>
      </c>
      <c r="AT166" s="196" t="s">
        <v>136</v>
      </c>
      <c r="AU166" s="196" t="s">
        <v>83</v>
      </c>
      <c r="AY166" s="16" t="s">
        <v>133</v>
      </c>
      <c r="BE166" s="197">
        <f>IF(N166="základní",J166,0)</f>
        <v>0</v>
      </c>
      <c r="BF166" s="197">
        <f>IF(N166="snížená",J166,0)</f>
        <v>0</v>
      </c>
      <c r="BG166" s="197">
        <f>IF(N166="zákl. přenesená",J166,0)</f>
        <v>0</v>
      </c>
      <c r="BH166" s="197">
        <f>IF(N166="sníž. přenesená",J166,0)</f>
        <v>0</v>
      </c>
      <c r="BI166" s="197">
        <f>IF(N166="nulová",J166,0)</f>
        <v>0</v>
      </c>
      <c r="BJ166" s="16" t="s">
        <v>83</v>
      </c>
      <c r="BK166" s="197">
        <f>ROUND(I166*H166,2)</f>
        <v>0</v>
      </c>
      <c r="BL166" s="16" t="s">
        <v>141</v>
      </c>
      <c r="BM166" s="196" t="s">
        <v>726</v>
      </c>
    </row>
    <row r="167" spans="1:65" s="2" customFormat="1" ht="16.5" customHeight="1">
      <c r="A167" s="33"/>
      <c r="B167" s="34"/>
      <c r="C167" s="185" t="s">
        <v>340</v>
      </c>
      <c r="D167" s="185" t="s">
        <v>136</v>
      </c>
      <c r="E167" s="186" t="s">
        <v>727</v>
      </c>
      <c r="F167" s="187" t="s">
        <v>722</v>
      </c>
      <c r="G167" s="188" t="s">
        <v>292</v>
      </c>
      <c r="H167" s="189">
        <v>1</v>
      </c>
      <c r="I167" s="190"/>
      <c r="J167" s="191">
        <f>ROUND(I167*H167,2)</f>
        <v>0</v>
      </c>
      <c r="K167" s="187" t="s">
        <v>1</v>
      </c>
      <c r="L167" s="38"/>
      <c r="M167" s="192" t="s">
        <v>1</v>
      </c>
      <c r="N167" s="193" t="s">
        <v>40</v>
      </c>
      <c r="O167" s="70"/>
      <c r="P167" s="194">
        <f>O167*H167</f>
        <v>0</v>
      </c>
      <c r="Q167" s="194">
        <v>0</v>
      </c>
      <c r="R167" s="194">
        <f>Q167*H167</f>
        <v>0</v>
      </c>
      <c r="S167" s="194">
        <v>0</v>
      </c>
      <c r="T167" s="195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96" t="s">
        <v>141</v>
      </c>
      <c r="AT167" s="196" t="s">
        <v>136</v>
      </c>
      <c r="AU167" s="196" t="s">
        <v>83</v>
      </c>
      <c r="AY167" s="16" t="s">
        <v>133</v>
      </c>
      <c r="BE167" s="197">
        <f>IF(N167="základní",J167,0)</f>
        <v>0</v>
      </c>
      <c r="BF167" s="197">
        <f>IF(N167="snížená",J167,0)</f>
        <v>0</v>
      </c>
      <c r="BG167" s="197">
        <f>IF(N167="zákl. přenesená",J167,0)</f>
        <v>0</v>
      </c>
      <c r="BH167" s="197">
        <f>IF(N167="sníž. přenesená",J167,0)</f>
        <v>0</v>
      </c>
      <c r="BI167" s="197">
        <f>IF(N167="nulová",J167,0)</f>
        <v>0</v>
      </c>
      <c r="BJ167" s="16" t="s">
        <v>83</v>
      </c>
      <c r="BK167" s="197">
        <f>ROUND(I167*H167,2)</f>
        <v>0</v>
      </c>
      <c r="BL167" s="16" t="s">
        <v>141</v>
      </c>
      <c r="BM167" s="196" t="s">
        <v>728</v>
      </c>
    </row>
    <row r="168" spans="1:65" s="12" customFormat="1" ht="25.9" customHeight="1">
      <c r="B168" s="169"/>
      <c r="C168" s="170"/>
      <c r="D168" s="171" t="s">
        <v>74</v>
      </c>
      <c r="E168" s="172" t="s">
        <v>211</v>
      </c>
      <c r="F168" s="172" t="s">
        <v>729</v>
      </c>
      <c r="G168" s="170"/>
      <c r="H168" s="170"/>
      <c r="I168" s="173"/>
      <c r="J168" s="174">
        <f>BK168</f>
        <v>0</v>
      </c>
      <c r="K168" s="170"/>
      <c r="L168" s="175"/>
      <c r="M168" s="176"/>
      <c r="N168" s="177"/>
      <c r="O168" s="177"/>
      <c r="P168" s="178">
        <f>P169</f>
        <v>0</v>
      </c>
      <c r="Q168" s="177"/>
      <c r="R168" s="178">
        <f>R169</f>
        <v>0</v>
      </c>
      <c r="S168" s="177"/>
      <c r="T168" s="179">
        <f>T169</f>
        <v>0</v>
      </c>
      <c r="AR168" s="180" t="s">
        <v>151</v>
      </c>
      <c r="AT168" s="181" t="s">
        <v>74</v>
      </c>
      <c r="AU168" s="181" t="s">
        <v>75</v>
      </c>
      <c r="AY168" s="180" t="s">
        <v>133</v>
      </c>
      <c r="BK168" s="182">
        <f>BK169</f>
        <v>0</v>
      </c>
    </row>
    <row r="169" spans="1:65" s="12" customFormat="1" ht="22.9" customHeight="1">
      <c r="B169" s="169"/>
      <c r="C169" s="170"/>
      <c r="D169" s="171" t="s">
        <v>74</v>
      </c>
      <c r="E169" s="183" t="s">
        <v>730</v>
      </c>
      <c r="F169" s="183" t="s">
        <v>731</v>
      </c>
      <c r="G169" s="170"/>
      <c r="H169" s="170"/>
      <c r="I169" s="173"/>
      <c r="J169" s="184">
        <f>BK169</f>
        <v>0</v>
      </c>
      <c r="K169" s="170"/>
      <c r="L169" s="175"/>
      <c r="M169" s="176"/>
      <c r="N169" s="177"/>
      <c r="O169" s="177"/>
      <c r="P169" s="178">
        <f>SUM(P170:P172)</f>
        <v>0</v>
      </c>
      <c r="Q169" s="177"/>
      <c r="R169" s="178">
        <f>SUM(R170:R172)</f>
        <v>0</v>
      </c>
      <c r="S169" s="177"/>
      <c r="T169" s="179">
        <f>SUM(T170:T172)</f>
        <v>0</v>
      </c>
      <c r="AR169" s="180" t="s">
        <v>151</v>
      </c>
      <c r="AT169" s="181" t="s">
        <v>74</v>
      </c>
      <c r="AU169" s="181" t="s">
        <v>83</v>
      </c>
      <c r="AY169" s="180" t="s">
        <v>133</v>
      </c>
      <c r="BK169" s="182">
        <f>SUM(BK170:BK172)</f>
        <v>0</v>
      </c>
    </row>
    <row r="170" spans="1:65" s="2" customFormat="1" ht="16.5" customHeight="1">
      <c r="A170" s="33"/>
      <c r="B170" s="34"/>
      <c r="C170" s="185" t="s">
        <v>346</v>
      </c>
      <c r="D170" s="185" t="s">
        <v>136</v>
      </c>
      <c r="E170" s="186" t="s">
        <v>732</v>
      </c>
      <c r="F170" s="187" t="s">
        <v>733</v>
      </c>
      <c r="G170" s="188" t="s">
        <v>229</v>
      </c>
      <c r="H170" s="189">
        <v>35</v>
      </c>
      <c r="I170" s="190"/>
      <c r="J170" s="191">
        <f>ROUND(I170*H170,2)</f>
        <v>0</v>
      </c>
      <c r="K170" s="187" t="s">
        <v>1</v>
      </c>
      <c r="L170" s="38"/>
      <c r="M170" s="192" t="s">
        <v>1</v>
      </c>
      <c r="N170" s="193" t="s">
        <v>40</v>
      </c>
      <c r="O170" s="70"/>
      <c r="P170" s="194">
        <f>O170*H170</f>
        <v>0</v>
      </c>
      <c r="Q170" s="194">
        <v>0</v>
      </c>
      <c r="R170" s="194">
        <f>Q170*H170</f>
        <v>0</v>
      </c>
      <c r="S170" s="194">
        <v>0</v>
      </c>
      <c r="T170" s="195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96" t="s">
        <v>141</v>
      </c>
      <c r="AT170" s="196" t="s">
        <v>136</v>
      </c>
      <c r="AU170" s="196" t="s">
        <v>85</v>
      </c>
      <c r="AY170" s="16" t="s">
        <v>133</v>
      </c>
      <c r="BE170" s="197">
        <f>IF(N170="základní",J170,0)</f>
        <v>0</v>
      </c>
      <c r="BF170" s="197">
        <f>IF(N170="snížená",J170,0)</f>
        <v>0</v>
      </c>
      <c r="BG170" s="197">
        <f>IF(N170="zákl. přenesená",J170,0)</f>
        <v>0</v>
      </c>
      <c r="BH170" s="197">
        <f>IF(N170="sníž. přenesená",J170,0)</f>
        <v>0</v>
      </c>
      <c r="BI170" s="197">
        <f>IF(N170="nulová",J170,0)</f>
        <v>0</v>
      </c>
      <c r="BJ170" s="16" t="s">
        <v>83</v>
      </c>
      <c r="BK170" s="197">
        <f>ROUND(I170*H170,2)</f>
        <v>0</v>
      </c>
      <c r="BL170" s="16" t="s">
        <v>141</v>
      </c>
      <c r="BM170" s="196" t="s">
        <v>85</v>
      </c>
    </row>
    <row r="171" spans="1:65" s="2" customFormat="1" ht="16.5" customHeight="1">
      <c r="A171" s="33"/>
      <c r="B171" s="34"/>
      <c r="C171" s="185" t="s">
        <v>350</v>
      </c>
      <c r="D171" s="185" t="s">
        <v>136</v>
      </c>
      <c r="E171" s="186" t="s">
        <v>734</v>
      </c>
      <c r="F171" s="187" t="s">
        <v>735</v>
      </c>
      <c r="G171" s="188" t="s">
        <v>641</v>
      </c>
      <c r="H171" s="189">
        <v>35</v>
      </c>
      <c r="I171" s="190"/>
      <c r="J171" s="191">
        <f>ROUND(I171*H171,2)</f>
        <v>0</v>
      </c>
      <c r="K171" s="187" t="s">
        <v>1</v>
      </c>
      <c r="L171" s="38"/>
      <c r="M171" s="192" t="s">
        <v>1</v>
      </c>
      <c r="N171" s="193" t="s">
        <v>40</v>
      </c>
      <c r="O171" s="70"/>
      <c r="P171" s="194">
        <f>O171*H171</f>
        <v>0</v>
      </c>
      <c r="Q171" s="194">
        <v>0</v>
      </c>
      <c r="R171" s="194">
        <f>Q171*H171</f>
        <v>0</v>
      </c>
      <c r="S171" s="194">
        <v>0</v>
      </c>
      <c r="T171" s="195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96" t="s">
        <v>141</v>
      </c>
      <c r="AT171" s="196" t="s">
        <v>136</v>
      </c>
      <c r="AU171" s="196" t="s">
        <v>85</v>
      </c>
      <c r="AY171" s="16" t="s">
        <v>133</v>
      </c>
      <c r="BE171" s="197">
        <f>IF(N171="základní",J171,0)</f>
        <v>0</v>
      </c>
      <c r="BF171" s="197">
        <f>IF(N171="snížená",J171,0)</f>
        <v>0</v>
      </c>
      <c r="BG171" s="197">
        <f>IF(N171="zákl. přenesená",J171,0)</f>
        <v>0</v>
      </c>
      <c r="BH171" s="197">
        <f>IF(N171="sníž. přenesená",J171,0)</f>
        <v>0</v>
      </c>
      <c r="BI171" s="197">
        <f>IF(N171="nulová",J171,0)</f>
        <v>0</v>
      </c>
      <c r="BJ171" s="16" t="s">
        <v>83</v>
      </c>
      <c r="BK171" s="197">
        <f>ROUND(I171*H171,2)</f>
        <v>0</v>
      </c>
      <c r="BL171" s="16" t="s">
        <v>141</v>
      </c>
      <c r="BM171" s="196" t="s">
        <v>141</v>
      </c>
    </row>
    <row r="172" spans="1:65" s="2" customFormat="1" ht="16.5" customHeight="1">
      <c r="A172" s="33"/>
      <c r="B172" s="34"/>
      <c r="C172" s="185" t="s">
        <v>354</v>
      </c>
      <c r="D172" s="185" t="s">
        <v>136</v>
      </c>
      <c r="E172" s="186" t="s">
        <v>736</v>
      </c>
      <c r="F172" s="187" t="s">
        <v>737</v>
      </c>
      <c r="G172" s="188" t="s">
        <v>641</v>
      </c>
      <c r="H172" s="189">
        <v>14</v>
      </c>
      <c r="I172" s="190"/>
      <c r="J172" s="191">
        <f>ROUND(I172*H172,2)</f>
        <v>0</v>
      </c>
      <c r="K172" s="187" t="s">
        <v>1</v>
      </c>
      <c r="L172" s="38"/>
      <c r="M172" s="234" t="s">
        <v>1</v>
      </c>
      <c r="N172" s="235" t="s">
        <v>40</v>
      </c>
      <c r="O172" s="236"/>
      <c r="P172" s="237">
        <f>O172*H172</f>
        <v>0</v>
      </c>
      <c r="Q172" s="237">
        <v>0</v>
      </c>
      <c r="R172" s="237">
        <f>Q172*H172</f>
        <v>0</v>
      </c>
      <c r="S172" s="237">
        <v>0</v>
      </c>
      <c r="T172" s="238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6" t="s">
        <v>141</v>
      </c>
      <c r="AT172" s="196" t="s">
        <v>136</v>
      </c>
      <c r="AU172" s="196" t="s">
        <v>85</v>
      </c>
      <c r="AY172" s="16" t="s">
        <v>133</v>
      </c>
      <c r="BE172" s="197">
        <f>IF(N172="základní",J172,0)</f>
        <v>0</v>
      </c>
      <c r="BF172" s="197">
        <f>IF(N172="snížená",J172,0)</f>
        <v>0</v>
      </c>
      <c r="BG172" s="197">
        <f>IF(N172="zákl. přenesená",J172,0)</f>
        <v>0</v>
      </c>
      <c r="BH172" s="197">
        <f>IF(N172="sníž. přenesená",J172,0)</f>
        <v>0</v>
      </c>
      <c r="BI172" s="197">
        <f>IF(N172="nulová",J172,0)</f>
        <v>0</v>
      </c>
      <c r="BJ172" s="16" t="s">
        <v>83</v>
      </c>
      <c r="BK172" s="197">
        <f>ROUND(I172*H172,2)</f>
        <v>0</v>
      </c>
      <c r="BL172" s="16" t="s">
        <v>141</v>
      </c>
      <c r="BM172" s="196" t="s">
        <v>134</v>
      </c>
    </row>
    <row r="173" spans="1:65" s="2" customFormat="1" ht="6.95" customHeight="1">
      <c r="A173" s="33"/>
      <c r="B173" s="53"/>
      <c r="C173" s="54"/>
      <c r="D173" s="54"/>
      <c r="E173" s="54"/>
      <c r="F173" s="54"/>
      <c r="G173" s="54"/>
      <c r="H173" s="54"/>
      <c r="I173" s="54"/>
      <c r="J173" s="54"/>
      <c r="K173" s="54"/>
      <c r="L173" s="38"/>
      <c r="M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</row>
  </sheetData>
  <sheetProtection algorithmName="SHA-512" hashValue="KFA3Xve/mN9l50OJskXBcfJFRkmoWI1MDRVLCc61hXGyfKdo1ARRm+wch3M1z9pgLKhksi+SnckrGdmHyduDAg==" saltValue="UIaugfsnlYBUEeN2O7Ji76tzWj12fkGz5SWHxGVfRLshDBZfDi/GYYflMNpEYMh6sUWtFoA7DbFL0Pkw76hCdg==" spinCount="100000" sheet="1" objects="1" scenarios="1" formatColumns="0" formatRows="0" autoFilter="0"/>
  <autoFilter ref="C121:K172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6" t="s">
        <v>91</v>
      </c>
    </row>
    <row r="3" spans="1:46" s="1" customFormat="1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85</v>
      </c>
    </row>
    <row r="4" spans="1:46" s="1" customFormat="1" ht="24.95" customHeight="1">
      <c r="B4" s="19"/>
      <c r="D4" s="109" t="s">
        <v>98</v>
      </c>
      <c r="L4" s="19"/>
      <c r="M4" s="110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1" t="s">
        <v>16</v>
      </c>
      <c r="L6" s="19"/>
    </row>
    <row r="7" spans="1:46" s="1" customFormat="1" ht="16.5" customHeight="1">
      <c r="B7" s="19"/>
      <c r="E7" s="280" t="str">
        <f>'Rekapitulace stavby'!K6</f>
        <v>ZŠ Sokolovská - stavební úprava</v>
      </c>
      <c r="F7" s="281"/>
      <c r="G7" s="281"/>
      <c r="H7" s="281"/>
      <c r="L7" s="19"/>
    </row>
    <row r="8" spans="1:46" s="2" customFormat="1" ht="12" customHeight="1">
      <c r="A8" s="33"/>
      <c r="B8" s="38"/>
      <c r="C8" s="33"/>
      <c r="D8" s="111" t="s">
        <v>99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82" t="s">
        <v>738</v>
      </c>
      <c r="F9" s="283"/>
      <c r="G9" s="283"/>
      <c r="H9" s="283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>
        <f>'Rekapitulace stavby'!AN8</f>
        <v>0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23</v>
      </c>
      <c r="E14" s="33"/>
      <c r="F14" s="33"/>
      <c r="G14" s="33"/>
      <c r="H14" s="33"/>
      <c r="I14" s="111" t="s">
        <v>24</v>
      </c>
      <c r="J14" s="112" t="s">
        <v>1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25</v>
      </c>
      <c r="F15" s="33"/>
      <c r="G15" s="33"/>
      <c r="H15" s="33"/>
      <c r="I15" s="111" t="s">
        <v>26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27</v>
      </c>
      <c r="E17" s="33"/>
      <c r="F17" s="33"/>
      <c r="G17" s="33"/>
      <c r="H17" s="33"/>
      <c r="I17" s="111" t="s">
        <v>24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84" t="str">
        <f>'Rekapitulace stavby'!E14</f>
        <v>Vyplň údaj</v>
      </c>
      <c r="F18" s="285"/>
      <c r="G18" s="285"/>
      <c r="H18" s="285"/>
      <c r="I18" s="111" t="s">
        <v>26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29</v>
      </c>
      <c r="E20" s="33"/>
      <c r="F20" s="33"/>
      <c r="G20" s="33"/>
      <c r="H20" s="33"/>
      <c r="I20" s="111" t="s">
        <v>24</v>
      </c>
      <c r="J20" s="112" t="s">
        <v>1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30</v>
      </c>
      <c r="F21" s="33"/>
      <c r="G21" s="33"/>
      <c r="H21" s="33"/>
      <c r="I21" s="111" t="s">
        <v>26</v>
      </c>
      <c r="J21" s="112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32</v>
      </c>
      <c r="E23" s="33"/>
      <c r="F23" s="33"/>
      <c r="G23" s="33"/>
      <c r="H23" s="33"/>
      <c r="I23" s="111" t="s">
        <v>24</v>
      </c>
      <c r="J23" s="112" t="s">
        <v>1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">
        <v>33</v>
      </c>
      <c r="F24" s="33"/>
      <c r="G24" s="33"/>
      <c r="H24" s="33"/>
      <c r="I24" s="111" t="s">
        <v>26</v>
      </c>
      <c r="J24" s="112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34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4"/>
      <c r="B27" s="115"/>
      <c r="C27" s="114"/>
      <c r="D27" s="114"/>
      <c r="E27" s="286" t="s">
        <v>1</v>
      </c>
      <c r="F27" s="286"/>
      <c r="G27" s="286"/>
      <c r="H27" s="286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8" t="s">
        <v>35</v>
      </c>
      <c r="E30" s="33"/>
      <c r="F30" s="33"/>
      <c r="G30" s="33"/>
      <c r="H30" s="33"/>
      <c r="I30" s="33"/>
      <c r="J30" s="119">
        <f>ROUND(J119,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20" t="s">
        <v>37</v>
      </c>
      <c r="G32" s="33"/>
      <c r="H32" s="33"/>
      <c r="I32" s="120" t="s">
        <v>36</v>
      </c>
      <c r="J32" s="120" t="s">
        <v>38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21" t="s">
        <v>39</v>
      </c>
      <c r="E33" s="111" t="s">
        <v>40</v>
      </c>
      <c r="F33" s="122">
        <f>ROUND((SUM(BE119:BE139)),  2)</f>
        <v>0</v>
      </c>
      <c r="G33" s="33"/>
      <c r="H33" s="33"/>
      <c r="I33" s="123">
        <v>0.21</v>
      </c>
      <c r="J33" s="122">
        <f>ROUND(((SUM(BE119:BE139))*I33),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11" t="s">
        <v>41</v>
      </c>
      <c r="F34" s="122">
        <f>ROUND((SUM(BF119:BF139)),  2)</f>
        <v>0</v>
      </c>
      <c r="G34" s="33"/>
      <c r="H34" s="33"/>
      <c r="I34" s="123">
        <v>0.12</v>
      </c>
      <c r="J34" s="122">
        <f>ROUND(((SUM(BF119:BF139))*I34),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42</v>
      </c>
      <c r="F35" s="122">
        <f>ROUND((SUM(BG119:BG139)),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43</v>
      </c>
      <c r="F36" s="122">
        <f>ROUND((SUM(BH119:BH139)),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44</v>
      </c>
      <c r="F37" s="122">
        <f>ROUND((SUM(BI119:BI139)),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4"/>
      <c r="D39" s="125" t="s">
        <v>45</v>
      </c>
      <c r="E39" s="126"/>
      <c r="F39" s="126"/>
      <c r="G39" s="127" t="s">
        <v>46</v>
      </c>
      <c r="H39" s="128" t="s">
        <v>47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0"/>
      <c r="D50" s="131" t="s">
        <v>48</v>
      </c>
      <c r="E50" s="132"/>
      <c r="F50" s="132"/>
      <c r="G50" s="131" t="s">
        <v>49</v>
      </c>
      <c r="H50" s="132"/>
      <c r="I50" s="132"/>
      <c r="J50" s="132"/>
      <c r="K50" s="132"/>
      <c r="L50" s="50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33" t="s">
        <v>50</v>
      </c>
      <c r="E61" s="134"/>
      <c r="F61" s="135" t="s">
        <v>51</v>
      </c>
      <c r="G61" s="133" t="s">
        <v>50</v>
      </c>
      <c r="H61" s="134"/>
      <c r="I61" s="134"/>
      <c r="J61" s="136" t="s">
        <v>51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31" t="s">
        <v>52</v>
      </c>
      <c r="E65" s="137"/>
      <c r="F65" s="137"/>
      <c r="G65" s="131" t="s">
        <v>53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33" t="s">
        <v>50</v>
      </c>
      <c r="E76" s="134"/>
      <c r="F76" s="135" t="s">
        <v>51</v>
      </c>
      <c r="G76" s="133" t="s">
        <v>50</v>
      </c>
      <c r="H76" s="134"/>
      <c r="I76" s="134"/>
      <c r="J76" s="136" t="s">
        <v>51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101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87" t="str">
        <f>E7</f>
        <v>ZŠ Sokolovská - stavební úprava</v>
      </c>
      <c r="F85" s="288"/>
      <c r="G85" s="288"/>
      <c r="H85" s="288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99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239" t="str">
        <f>E9</f>
        <v>SO 701_02 - ZTI</v>
      </c>
      <c r="F87" s="289"/>
      <c r="G87" s="289"/>
      <c r="H87" s="289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5"/>
      <c r="E89" s="35"/>
      <c r="F89" s="26" t="str">
        <f>F12</f>
        <v xml:space="preserve"> </v>
      </c>
      <c r="G89" s="35"/>
      <c r="H89" s="35"/>
      <c r="I89" s="28" t="s">
        <v>22</v>
      </c>
      <c r="J89" s="65">
        <f>IF(J12="","",J12)</f>
        <v>0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23</v>
      </c>
      <c r="D91" s="35"/>
      <c r="E91" s="35"/>
      <c r="F91" s="26" t="str">
        <f>E15</f>
        <v>Statutární město Liberec</v>
      </c>
      <c r="G91" s="35"/>
      <c r="H91" s="35"/>
      <c r="I91" s="28" t="s">
        <v>29</v>
      </c>
      <c r="J91" s="31" t="str">
        <f>E21</f>
        <v>Atelier Janek spol. s r.o., Jan Svoboda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5"/>
      <c r="E92" s="35"/>
      <c r="F92" s="26" t="str">
        <f>IF(E18="","",E18)</f>
        <v>Vyplň údaj</v>
      </c>
      <c r="G92" s="35"/>
      <c r="H92" s="35"/>
      <c r="I92" s="28" t="s">
        <v>32</v>
      </c>
      <c r="J92" s="31" t="str">
        <f>E24</f>
        <v>Bc. Zuzana Kosáková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42" t="s">
        <v>102</v>
      </c>
      <c r="D94" s="143"/>
      <c r="E94" s="143"/>
      <c r="F94" s="143"/>
      <c r="G94" s="143"/>
      <c r="H94" s="143"/>
      <c r="I94" s="143"/>
      <c r="J94" s="144" t="s">
        <v>103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5" t="s">
        <v>104</v>
      </c>
      <c r="D96" s="35"/>
      <c r="E96" s="35"/>
      <c r="F96" s="35"/>
      <c r="G96" s="35"/>
      <c r="H96" s="35"/>
      <c r="I96" s="35"/>
      <c r="J96" s="83">
        <f>J119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105</v>
      </c>
    </row>
    <row r="97" spans="1:31" s="9" customFormat="1" ht="24.95" customHeight="1">
      <c r="B97" s="146"/>
      <c r="C97" s="147"/>
      <c r="D97" s="148" t="s">
        <v>739</v>
      </c>
      <c r="E97" s="149"/>
      <c r="F97" s="149"/>
      <c r="G97" s="149"/>
      <c r="H97" s="149"/>
      <c r="I97" s="149"/>
      <c r="J97" s="150">
        <f>J120</f>
        <v>0</v>
      </c>
      <c r="K97" s="147"/>
      <c r="L97" s="151"/>
    </row>
    <row r="98" spans="1:31" s="9" customFormat="1" ht="24.95" customHeight="1">
      <c r="B98" s="146"/>
      <c r="C98" s="147"/>
      <c r="D98" s="148" t="s">
        <v>740</v>
      </c>
      <c r="E98" s="149"/>
      <c r="F98" s="149"/>
      <c r="G98" s="149"/>
      <c r="H98" s="149"/>
      <c r="I98" s="149"/>
      <c r="J98" s="150">
        <f>J129</f>
        <v>0</v>
      </c>
      <c r="K98" s="147"/>
      <c r="L98" s="151"/>
    </row>
    <row r="99" spans="1:31" s="9" customFormat="1" ht="24.95" customHeight="1">
      <c r="B99" s="146"/>
      <c r="C99" s="147"/>
      <c r="D99" s="148" t="s">
        <v>741</v>
      </c>
      <c r="E99" s="149"/>
      <c r="F99" s="149"/>
      <c r="G99" s="149"/>
      <c r="H99" s="149"/>
      <c r="I99" s="149"/>
      <c r="J99" s="150">
        <f>J135</f>
        <v>0</v>
      </c>
      <c r="K99" s="147"/>
      <c r="L99" s="151"/>
    </row>
    <row r="100" spans="1:31" s="2" customFormat="1" ht="21.75" customHeight="1">
      <c r="A100" s="33"/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50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31" s="2" customFormat="1" ht="6.95" customHeight="1">
      <c r="A101" s="33"/>
      <c r="B101" s="53"/>
      <c r="C101" s="54"/>
      <c r="D101" s="54"/>
      <c r="E101" s="54"/>
      <c r="F101" s="54"/>
      <c r="G101" s="54"/>
      <c r="H101" s="54"/>
      <c r="I101" s="54"/>
      <c r="J101" s="54"/>
      <c r="K101" s="54"/>
      <c r="L101" s="50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5" spans="1:31" s="2" customFormat="1" ht="6.95" customHeight="1">
      <c r="A105" s="33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24.95" customHeight="1">
      <c r="A106" s="33"/>
      <c r="B106" s="34"/>
      <c r="C106" s="22" t="s">
        <v>118</v>
      </c>
      <c r="D106" s="35"/>
      <c r="E106" s="35"/>
      <c r="F106" s="35"/>
      <c r="G106" s="35"/>
      <c r="H106" s="35"/>
      <c r="I106" s="35"/>
      <c r="J106" s="35"/>
      <c r="K106" s="35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>
      <c r="A107" s="33"/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8" t="s">
        <v>16</v>
      </c>
      <c r="D108" s="35"/>
      <c r="E108" s="35"/>
      <c r="F108" s="35"/>
      <c r="G108" s="35"/>
      <c r="H108" s="35"/>
      <c r="I108" s="35"/>
      <c r="J108" s="35"/>
      <c r="K108" s="35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6.5" customHeight="1">
      <c r="A109" s="33"/>
      <c r="B109" s="34"/>
      <c r="C109" s="35"/>
      <c r="D109" s="35"/>
      <c r="E109" s="287" t="str">
        <f>E7</f>
        <v>ZŠ Sokolovská - stavební úprava</v>
      </c>
      <c r="F109" s="288"/>
      <c r="G109" s="288"/>
      <c r="H109" s="288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99</v>
      </c>
      <c r="D110" s="35"/>
      <c r="E110" s="35"/>
      <c r="F110" s="35"/>
      <c r="G110" s="35"/>
      <c r="H110" s="35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5"/>
      <c r="D111" s="35"/>
      <c r="E111" s="239" t="str">
        <f>E9</f>
        <v>SO 701_02 - ZTI</v>
      </c>
      <c r="F111" s="289"/>
      <c r="G111" s="289"/>
      <c r="H111" s="289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20</v>
      </c>
      <c r="D113" s="35"/>
      <c r="E113" s="35"/>
      <c r="F113" s="26" t="str">
        <f>F12</f>
        <v xml:space="preserve"> </v>
      </c>
      <c r="G113" s="35"/>
      <c r="H113" s="35"/>
      <c r="I113" s="28" t="s">
        <v>22</v>
      </c>
      <c r="J113" s="65">
        <f>IF(J12="","",J12)</f>
        <v>0</v>
      </c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5" customHeight="1">
      <c r="A114" s="33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25.7" customHeight="1">
      <c r="A115" s="33"/>
      <c r="B115" s="34"/>
      <c r="C115" s="28" t="s">
        <v>23</v>
      </c>
      <c r="D115" s="35"/>
      <c r="E115" s="35"/>
      <c r="F115" s="26" t="str">
        <f>E15</f>
        <v>Statutární město Liberec</v>
      </c>
      <c r="G115" s="35"/>
      <c r="H115" s="35"/>
      <c r="I115" s="28" t="s">
        <v>29</v>
      </c>
      <c r="J115" s="31" t="str">
        <f>E21</f>
        <v>Atelier Janek spol. s r.o., Jan Svoboda</v>
      </c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5.2" customHeight="1">
      <c r="A116" s="33"/>
      <c r="B116" s="34"/>
      <c r="C116" s="28" t="s">
        <v>27</v>
      </c>
      <c r="D116" s="35"/>
      <c r="E116" s="35"/>
      <c r="F116" s="26" t="str">
        <f>IF(E18="","",E18)</f>
        <v>Vyplň údaj</v>
      </c>
      <c r="G116" s="35"/>
      <c r="H116" s="35"/>
      <c r="I116" s="28" t="s">
        <v>32</v>
      </c>
      <c r="J116" s="31" t="str">
        <f>E24</f>
        <v>Bc. Zuzana Kosáková</v>
      </c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0.35" customHeight="1">
      <c r="A117" s="33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11" customFormat="1" ht="29.25" customHeight="1">
      <c r="A118" s="158"/>
      <c r="B118" s="159"/>
      <c r="C118" s="160" t="s">
        <v>119</v>
      </c>
      <c r="D118" s="161" t="s">
        <v>60</v>
      </c>
      <c r="E118" s="161" t="s">
        <v>56</v>
      </c>
      <c r="F118" s="161" t="s">
        <v>57</v>
      </c>
      <c r="G118" s="161" t="s">
        <v>120</v>
      </c>
      <c r="H118" s="161" t="s">
        <v>121</v>
      </c>
      <c r="I118" s="161" t="s">
        <v>122</v>
      </c>
      <c r="J118" s="161" t="s">
        <v>103</v>
      </c>
      <c r="K118" s="162" t="s">
        <v>123</v>
      </c>
      <c r="L118" s="163"/>
      <c r="M118" s="74" t="s">
        <v>1</v>
      </c>
      <c r="N118" s="75" t="s">
        <v>39</v>
      </c>
      <c r="O118" s="75" t="s">
        <v>124</v>
      </c>
      <c r="P118" s="75" t="s">
        <v>125</v>
      </c>
      <c r="Q118" s="75" t="s">
        <v>126</v>
      </c>
      <c r="R118" s="75" t="s">
        <v>127</v>
      </c>
      <c r="S118" s="75" t="s">
        <v>128</v>
      </c>
      <c r="T118" s="76" t="s">
        <v>129</v>
      </c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</row>
    <row r="119" spans="1:65" s="2" customFormat="1" ht="22.9" customHeight="1">
      <c r="A119" s="33"/>
      <c r="B119" s="34"/>
      <c r="C119" s="81" t="s">
        <v>130</v>
      </c>
      <c r="D119" s="35"/>
      <c r="E119" s="35"/>
      <c r="F119" s="35"/>
      <c r="G119" s="35"/>
      <c r="H119" s="35"/>
      <c r="I119" s="35"/>
      <c r="J119" s="164">
        <f>BK119</f>
        <v>0</v>
      </c>
      <c r="K119" s="35"/>
      <c r="L119" s="38"/>
      <c r="M119" s="77"/>
      <c r="N119" s="165"/>
      <c r="O119" s="78"/>
      <c r="P119" s="166">
        <f>P120+P129+P135</f>
        <v>0</v>
      </c>
      <c r="Q119" s="78"/>
      <c r="R119" s="166">
        <f>R120+R129+R135</f>
        <v>0</v>
      </c>
      <c r="S119" s="78"/>
      <c r="T119" s="167">
        <f>T120+T129+T135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6" t="s">
        <v>74</v>
      </c>
      <c r="AU119" s="16" t="s">
        <v>105</v>
      </c>
      <c r="BK119" s="168">
        <f>BK120+BK129+BK135</f>
        <v>0</v>
      </c>
    </row>
    <row r="120" spans="1:65" s="12" customFormat="1" ht="25.9" customHeight="1">
      <c r="B120" s="169"/>
      <c r="C120" s="170"/>
      <c r="D120" s="171" t="s">
        <v>74</v>
      </c>
      <c r="E120" s="172" t="s">
        <v>742</v>
      </c>
      <c r="F120" s="172" t="s">
        <v>743</v>
      </c>
      <c r="G120" s="170"/>
      <c r="H120" s="170"/>
      <c r="I120" s="173"/>
      <c r="J120" s="174">
        <f>BK120</f>
        <v>0</v>
      </c>
      <c r="K120" s="170"/>
      <c r="L120" s="175"/>
      <c r="M120" s="176"/>
      <c r="N120" s="177"/>
      <c r="O120" s="177"/>
      <c r="P120" s="178">
        <f>SUM(P121:P128)</f>
        <v>0</v>
      </c>
      <c r="Q120" s="177"/>
      <c r="R120" s="178">
        <f>SUM(R121:R128)</f>
        <v>0</v>
      </c>
      <c r="S120" s="177"/>
      <c r="T120" s="179">
        <f>SUM(T121:T128)</f>
        <v>0</v>
      </c>
      <c r="AR120" s="180" t="s">
        <v>83</v>
      </c>
      <c r="AT120" s="181" t="s">
        <v>74</v>
      </c>
      <c r="AU120" s="181" t="s">
        <v>75</v>
      </c>
      <c r="AY120" s="180" t="s">
        <v>133</v>
      </c>
      <c r="BK120" s="182">
        <f>SUM(BK121:BK128)</f>
        <v>0</v>
      </c>
    </row>
    <row r="121" spans="1:65" s="2" customFormat="1" ht="24.2" customHeight="1">
      <c r="A121" s="33"/>
      <c r="B121" s="34"/>
      <c r="C121" s="185" t="s">
        <v>83</v>
      </c>
      <c r="D121" s="185" t="s">
        <v>136</v>
      </c>
      <c r="E121" s="186" t="s">
        <v>744</v>
      </c>
      <c r="F121" s="187" t="s">
        <v>745</v>
      </c>
      <c r="G121" s="188" t="s">
        <v>229</v>
      </c>
      <c r="H121" s="189">
        <v>10</v>
      </c>
      <c r="I121" s="190"/>
      <c r="J121" s="191">
        <f t="shared" ref="J121:J128" si="0">ROUND(I121*H121,2)</f>
        <v>0</v>
      </c>
      <c r="K121" s="187" t="s">
        <v>1</v>
      </c>
      <c r="L121" s="38"/>
      <c r="M121" s="192" t="s">
        <v>1</v>
      </c>
      <c r="N121" s="193" t="s">
        <v>40</v>
      </c>
      <c r="O121" s="70"/>
      <c r="P121" s="194">
        <f t="shared" ref="P121:P128" si="1">O121*H121</f>
        <v>0</v>
      </c>
      <c r="Q121" s="194">
        <v>0</v>
      </c>
      <c r="R121" s="194">
        <f t="shared" ref="R121:R128" si="2">Q121*H121</f>
        <v>0</v>
      </c>
      <c r="S121" s="194">
        <v>0</v>
      </c>
      <c r="T121" s="195">
        <f t="shared" ref="T121:T128" si="3"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96" t="s">
        <v>141</v>
      </c>
      <c r="AT121" s="196" t="s">
        <v>136</v>
      </c>
      <c r="AU121" s="196" t="s">
        <v>83</v>
      </c>
      <c r="AY121" s="16" t="s">
        <v>133</v>
      </c>
      <c r="BE121" s="197">
        <f t="shared" ref="BE121:BE128" si="4">IF(N121="základní",J121,0)</f>
        <v>0</v>
      </c>
      <c r="BF121" s="197">
        <f t="shared" ref="BF121:BF128" si="5">IF(N121="snížená",J121,0)</f>
        <v>0</v>
      </c>
      <c r="BG121" s="197">
        <f t="shared" ref="BG121:BG128" si="6">IF(N121="zákl. přenesená",J121,0)</f>
        <v>0</v>
      </c>
      <c r="BH121" s="197">
        <f t="shared" ref="BH121:BH128" si="7">IF(N121="sníž. přenesená",J121,0)</f>
        <v>0</v>
      </c>
      <c r="BI121" s="197">
        <f t="shared" ref="BI121:BI128" si="8">IF(N121="nulová",J121,0)</f>
        <v>0</v>
      </c>
      <c r="BJ121" s="16" t="s">
        <v>83</v>
      </c>
      <c r="BK121" s="197">
        <f t="shared" ref="BK121:BK128" si="9">ROUND(I121*H121,2)</f>
        <v>0</v>
      </c>
      <c r="BL121" s="16" t="s">
        <v>141</v>
      </c>
      <c r="BM121" s="196" t="s">
        <v>85</v>
      </c>
    </row>
    <row r="122" spans="1:65" s="2" customFormat="1" ht="16.5" customHeight="1">
      <c r="A122" s="33"/>
      <c r="B122" s="34"/>
      <c r="C122" s="185" t="s">
        <v>85</v>
      </c>
      <c r="D122" s="185" t="s">
        <v>136</v>
      </c>
      <c r="E122" s="186" t="s">
        <v>746</v>
      </c>
      <c r="F122" s="187" t="s">
        <v>747</v>
      </c>
      <c r="G122" s="188" t="s">
        <v>229</v>
      </c>
      <c r="H122" s="189">
        <v>3</v>
      </c>
      <c r="I122" s="190"/>
      <c r="J122" s="191">
        <f t="shared" si="0"/>
        <v>0</v>
      </c>
      <c r="K122" s="187" t="s">
        <v>1</v>
      </c>
      <c r="L122" s="38"/>
      <c r="M122" s="192" t="s">
        <v>1</v>
      </c>
      <c r="N122" s="193" t="s">
        <v>40</v>
      </c>
      <c r="O122" s="70"/>
      <c r="P122" s="194">
        <f t="shared" si="1"/>
        <v>0</v>
      </c>
      <c r="Q122" s="194">
        <v>0</v>
      </c>
      <c r="R122" s="194">
        <f t="shared" si="2"/>
        <v>0</v>
      </c>
      <c r="S122" s="194">
        <v>0</v>
      </c>
      <c r="T122" s="195">
        <f t="shared" si="3"/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96" t="s">
        <v>141</v>
      </c>
      <c r="AT122" s="196" t="s">
        <v>136</v>
      </c>
      <c r="AU122" s="196" t="s">
        <v>83</v>
      </c>
      <c r="AY122" s="16" t="s">
        <v>133</v>
      </c>
      <c r="BE122" s="197">
        <f t="shared" si="4"/>
        <v>0</v>
      </c>
      <c r="BF122" s="197">
        <f t="shared" si="5"/>
        <v>0</v>
      </c>
      <c r="BG122" s="197">
        <f t="shared" si="6"/>
        <v>0</v>
      </c>
      <c r="BH122" s="197">
        <f t="shared" si="7"/>
        <v>0</v>
      </c>
      <c r="BI122" s="197">
        <f t="shared" si="8"/>
        <v>0</v>
      </c>
      <c r="BJ122" s="16" t="s">
        <v>83</v>
      </c>
      <c r="BK122" s="197">
        <f t="shared" si="9"/>
        <v>0</v>
      </c>
      <c r="BL122" s="16" t="s">
        <v>141</v>
      </c>
      <c r="BM122" s="196" t="s">
        <v>141</v>
      </c>
    </row>
    <row r="123" spans="1:65" s="2" customFormat="1" ht="16.5" customHeight="1">
      <c r="A123" s="33"/>
      <c r="B123" s="34"/>
      <c r="C123" s="185" t="s">
        <v>151</v>
      </c>
      <c r="D123" s="185" t="s">
        <v>136</v>
      </c>
      <c r="E123" s="186" t="s">
        <v>748</v>
      </c>
      <c r="F123" s="187" t="s">
        <v>749</v>
      </c>
      <c r="G123" s="188" t="s">
        <v>229</v>
      </c>
      <c r="H123" s="189">
        <v>3</v>
      </c>
      <c r="I123" s="190"/>
      <c r="J123" s="191">
        <f t="shared" si="0"/>
        <v>0</v>
      </c>
      <c r="K123" s="187" t="s">
        <v>1</v>
      </c>
      <c r="L123" s="38"/>
      <c r="M123" s="192" t="s">
        <v>1</v>
      </c>
      <c r="N123" s="193" t="s">
        <v>40</v>
      </c>
      <c r="O123" s="70"/>
      <c r="P123" s="194">
        <f t="shared" si="1"/>
        <v>0</v>
      </c>
      <c r="Q123" s="194">
        <v>0</v>
      </c>
      <c r="R123" s="194">
        <f t="shared" si="2"/>
        <v>0</v>
      </c>
      <c r="S123" s="194">
        <v>0</v>
      </c>
      <c r="T123" s="195">
        <f t="shared" si="3"/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96" t="s">
        <v>141</v>
      </c>
      <c r="AT123" s="196" t="s">
        <v>136</v>
      </c>
      <c r="AU123" s="196" t="s">
        <v>83</v>
      </c>
      <c r="AY123" s="16" t="s">
        <v>133</v>
      </c>
      <c r="BE123" s="197">
        <f t="shared" si="4"/>
        <v>0</v>
      </c>
      <c r="BF123" s="197">
        <f t="shared" si="5"/>
        <v>0</v>
      </c>
      <c r="BG123" s="197">
        <f t="shared" si="6"/>
        <v>0</v>
      </c>
      <c r="BH123" s="197">
        <f t="shared" si="7"/>
        <v>0</v>
      </c>
      <c r="BI123" s="197">
        <f t="shared" si="8"/>
        <v>0</v>
      </c>
      <c r="BJ123" s="16" t="s">
        <v>83</v>
      </c>
      <c r="BK123" s="197">
        <f t="shared" si="9"/>
        <v>0</v>
      </c>
      <c r="BL123" s="16" t="s">
        <v>141</v>
      </c>
      <c r="BM123" s="196" t="s">
        <v>134</v>
      </c>
    </row>
    <row r="124" spans="1:65" s="2" customFormat="1" ht="16.5" customHeight="1">
      <c r="A124" s="33"/>
      <c r="B124" s="34"/>
      <c r="C124" s="185" t="s">
        <v>141</v>
      </c>
      <c r="D124" s="185" t="s">
        <v>136</v>
      </c>
      <c r="E124" s="186" t="s">
        <v>750</v>
      </c>
      <c r="F124" s="187" t="s">
        <v>751</v>
      </c>
      <c r="G124" s="188" t="s">
        <v>229</v>
      </c>
      <c r="H124" s="189">
        <v>5</v>
      </c>
      <c r="I124" s="190"/>
      <c r="J124" s="191">
        <f t="shared" si="0"/>
        <v>0</v>
      </c>
      <c r="K124" s="187" t="s">
        <v>1</v>
      </c>
      <c r="L124" s="38"/>
      <c r="M124" s="192" t="s">
        <v>1</v>
      </c>
      <c r="N124" s="193" t="s">
        <v>40</v>
      </c>
      <c r="O124" s="70"/>
      <c r="P124" s="194">
        <f t="shared" si="1"/>
        <v>0</v>
      </c>
      <c r="Q124" s="194">
        <v>0</v>
      </c>
      <c r="R124" s="194">
        <f t="shared" si="2"/>
        <v>0</v>
      </c>
      <c r="S124" s="194">
        <v>0</v>
      </c>
      <c r="T124" s="195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96" t="s">
        <v>141</v>
      </c>
      <c r="AT124" s="196" t="s">
        <v>136</v>
      </c>
      <c r="AU124" s="196" t="s">
        <v>83</v>
      </c>
      <c r="AY124" s="16" t="s">
        <v>133</v>
      </c>
      <c r="BE124" s="197">
        <f t="shared" si="4"/>
        <v>0</v>
      </c>
      <c r="BF124" s="197">
        <f t="shared" si="5"/>
        <v>0</v>
      </c>
      <c r="BG124" s="197">
        <f t="shared" si="6"/>
        <v>0</v>
      </c>
      <c r="BH124" s="197">
        <f t="shared" si="7"/>
        <v>0</v>
      </c>
      <c r="BI124" s="197">
        <f t="shared" si="8"/>
        <v>0</v>
      </c>
      <c r="BJ124" s="16" t="s">
        <v>83</v>
      </c>
      <c r="BK124" s="197">
        <f t="shared" si="9"/>
        <v>0</v>
      </c>
      <c r="BL124" s="16" t="s">
        <v>141</v>
      </c>
      <c r="BM124" s="196" t="s">
        <v>174</v>
      </c>
    </row>
    <row r="125" spans="1:65" s="2" customFormat="1" ht="16.5" customHeight="1">
      <c r="A125" s="33"/>
      <c r="B125" s="34"/>
      <c r="C125" s="185" t="s">
        <v>160</v>
      </c>
      <c r="D125" s="185" t="s">
        <v>136</v>
      </c>
      <c r="E125" s="186" t="s">
        <v>752</v>
      </c>
      <c r="F125" s="187" t="s">
        <v>753</v>
      </c>
      <c r="G125" s="188" t="s">
        <v>229</v>
      </c>
      <c r="H125" s="189">
        <v>5</v>
      </c>
      <c r="I125" s="190"/>
      <c r="J125" s="191">
        <f t="shared" si="0"/>
        <v>0</v>
      </c>
      <c r="K125" s="187" t="s">
        <v>1</v>
      </c>
      <c r="L125" s="38"/>
      <c r="M125" s="192" t="s">
        <v>1</v>
      </c>
      <c r="N125" s="193" t="s">
        <v>40</v>
      </c>
      <c r="O125" s="70"/>
      <c r="P125" s="194">
        <f t="shared" si="1"/>
        <v>0</v>
      </c>
      <c r="Q125" s="194">
        <v>0</v>
      </c>
      <c r="R125" s="194">
        <f t="shared" si="2"/>
        <v>0</v>
      </c>
      <c r="S125" s="194">
        <v>0</v>
      </c>
      <c r="T125" s="195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96" t="s">
        <v>141</v>
      </c>
      <c r="AT125" s="196" t="s">
        <v>136</v>
      </c>
      <c r="AU125" s="196" t="s">
        <v>83</v>
      </c>
      <c r="AY125" s="16" t="s">
        <v>133</v>
      </c>
      <c r="BE125" s="197">
        <f t="shared" si="4"/>
        <v>0</v>
      </c>
      <c r="BF125" s="197">
        <f t="shared" si="5"/>
        <v>0</v>
      </c>
      <c r="BG125" s="197">
        <f t="shared" si="6"/>
        <v>0</v>
      </c>
      <c r="BH125" s="197">
        <f t="shared" si="7"/>
        <v>0</v>
      </c>
      <c r="BI125" s="197">
        <f t="shared" si="8"/>
        <v>0</v>
      </c>
      <c r="BJ125" s="16" t="s">
        <v>83</v>
      </c>
      <c r="BK125" s="197">
        <f t="shared" si="9"/>
        <v>0</v>
      </c>
      <c r="BL125" s="16" t="s">
        <v>141</v>
      </c>
      <c r="BM125" s="196" t="s">
        <v>184</v>
      </c>
    </row>
    <row r="126" spans="1:65" s="2" customFormat="1" ht="24.2" customHeight="1">
      <c r="A126" s="33"/>
      <c r="B126" s="34"/>
      <c r="C126" s="185" t="s">
        <v>134</v>
      </c>
      <c r="D126" s="185" t="s">
        <v>136</v>
      </c>
      <c r="E126" s="186" t="s">
        <v>754</v>
      </c>
      <c r="F126" s="187" t="s">
        <v>755</v>
      </c>
      <c r="G126" s="188" t="s">
        <v>641</v>
      </c>
      <c r="H126" s="189">
        <v>2</v>
      </c>
      <c r="I126" s="190"/>
      <c r="J126" s="191">
        <f t="shared" si="0"/>
        <v>0</v>
      </c>
      <c r="K126" s="187" t="s">
        <v>1</v>
      </c>
      <c r="L126" s="38"/>
      <c r="M126" s="192" t="s">
        <v>1</v>
      </c>
      <c r="N126" s="193" t="s">
        <v>40</v>
      </c>
      <c r="O126" s="70"/>
      <c r="P126" s="194">
        <f t="shared" si="1"/>
        <v>0</v>
      </c>
      <c r="Q126" s="194">
        <v>0</v>
      </c>
      <c r="R126" s="194">
        <f t="shared" si="2"/>
        <v>0</v>
      </c>
      <c r="S126" s="194">
        <v>0</v>
      </c>
      <c r="T126" s="195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96" t="s">
        <v>141</v>
      </c>
      <c r="AT126" s="196" t="s">
        <v>136</v>
      </c>
      <c r="AU126" s="196" t="s">
        <v>83</v>
      </c>
      <c r="AY126" s="16" t="s">
        <v>133</v>
      </c>
      <c r="BE126" s="197">
        <f t="shared" si="4"/>
        <v>0</v>
      </c>
      <c r="BF126" s="197">
        <f t="shared" si="5"/>
        <v>0</v>
      </c>
      <c r="BG126" s="197">
        <f t="shared" si="6"/>
        <v>0</v>
      </c>
      <c r="BH126" s="197">
        <f t="shared" si="7"/>
        <v>0</v>
      </c>
      <c r="BI126" s="197">
        <f t="shared" si="8"/>
        <v>0</v>
      </c>
      <c r="BJ126" s="16" t="s">
        <v>83</v>
      </c>
      <c r="BK126" s="197">
        <f t="shared" si="9"/>
        <v>0</v>
      </c>
      <c r="BL126" s="16" t="s">
        <v>141</v>
      </c>
      <c r="BM126" s="196" t="s">
        <v>8</v>
      </c>
    </row>
    <row r="127" spans="1:65" s="2" customFormat="1" ht="44.25" customHeight="1">
      <c r="A127" s="33"/>
      <c r="B127" s="34"/>
      <c r="C127" s="185" t="s">
        <v>168</v>
      </c>
      <c r="D127" s="185" t="s">
        <v>136</v>
      </c>
      <c r="E127" s="186" t="s">
        <v>756</v>
      </c>
      <c r="F127" s="187" t="s">
        <v>757</v>
      </c>
      <c r="G127" s="188" t="s">
        <v>641</v>
      </c>
      <c r="H127" s="189">
        <v>1</v>
      </c>
      <c r="I127" s="190"/>
      <c r="J127" s="191">
        <f t="shared" si="0"/>
        <v>0</v>
      </c>
      <c r="K127" s="187" t="s">
        <v>1</v>
      </c>
      <c r="L127" s="38"/>
      <c r="M127" s="192" t="s">
        <v>1</v>
      </c>
      <c r="N127" s="193" t="s">
        <v>40</v>
      </c>
      <c r="O127" s="70"/>
      <c r="P127" s="194">
        <f t="shared" si="1"/>
        <v>0</v>
      </c>
      <c r="Q127" s="194">
        <v>0</v>
      </c>
      <c r="R127" s="194">
        <f t="shared" si="2"/>
        <v>0</v>
      </c>
      <c r="S127" s="194">
        <v>0</v>
      </c>
      <c r="T127" s="195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96" t="s">
        <v>141</v>
      </c>
      <c r="AT127" s="196" t="s">
        <v>136</v>
      </c>
      <c r="AU127" s="196" t="s">
        <v>83</v>
      </c>
      <c r="AY127" s="16" t="s">
        <v>133</v>
      </c>
      <c r="BE127" s="197">
        <f t="shared" si="4"/>
        <v>0</v>
      </c>
      <c r="BF127" s="197">
        <f t="shared" si="5"/>
        <v>0</v>
      </c>
      <c r="BG127" s="197">
        <f t="shared" si="6"/>
        <v>0</v>
      </c>
      <c r="BH127" s="197">
        <f t="shared" si="7"/>
        <v>0</v>
      </c>
      <c r="BI127" s="197">
        <f t="shared" si="8"/>
        <v>0</v>
      </c>
      <c r="BJ127" s="16" t="s">
        <v>83</v>
      </c>
      <c r="BK127" s="197">
        <f t="shared" si="9"/>
        <v>0</v>
      </c>
      <c r="BL127" s="16" t="s">
        <v>141</v>
      </c>
      <c r="BM127" s="196" t="s">
        <v>205</v>
      </c>
    </row>
    <row r="128" spans="1:65" s="2" customFormat="1" ht="33" customHeight="1">
      <c r="A128" s="33"/>
      <c r="B128" s="34"/>
      <c r="C128" s="185" t="s">
        <v>174</v>
      </c>
      <c r="D128" s="185" t="s">
        <v>136</v>
      </c>
      <c r="E128" s="186" t="s">
        <v>758</v>
      </c>
      <c r="F128" s="187" t="s">
        <v>759</v>
      </c>
      <c r="G128" s="188" t="s">
        <v>641</v>
      </c>
      <c r="H128" s="189">
        <v>1</v>
      </c>
      <c r="I128" s="190"/>
      <c r="J128" s="191">
        <f t="shared" si="0"/>
        <v>0</v>
      </c>
      <c r="K128" s="187" t="s">
        <v>1</v>
      </c>
      <c r="L128" s="38"/>
      <c r="M128" s="192" t="s">
        <v>1</v>
      </c>
      <c r="N128" s="193" t="s">
        <v>40</v>
      </c>
      <c r="O128" s="70"/>
      <c r="P128" s="194">
        <f t="shared" si="1"/>
        <v>0</v>
      </c>
      <c r="Q128" s="194">
        <v>0</v>
      </c>
      <c r="R128" s="194">
        <f t="shared" si="2"/>
        <v>0</v>
      </c>
      <c r="S128" s="194">
        <v>0</v>
      </c>
      <c r="T128" s="195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96" t="s">
        <v>141</v>
      </c>
      <c r="AT128" s="196" t="s">
        <v>136</v>
      </c>
      <c r="AU128" s="196" t="s">
        <v>83</v>
      </c>
      <c r="AY128" s="16" t="s">
        <v>133</v>
      </c>
      <c r="BE128" s="197">
        <f t="shared" si="4"/>
        <v>0</v>
      </c>
      <c r="BF128" s="197">
        <f t="shared" si="5"/>
        <v>0</v>
      </c>
      <c r="BG128" s="197">
        <f t="shared" si="6"/>
        <v>0</v>
      </c>
      <c r="BH128" s="197">
        <f t="shared" si="7"/>
        <v>0</v>
      </c>
      <c r="BI128" s="197">
        <f t="shared" si="8"/>
        <v>0</v>
      </c>
      <c r="BJ128" s="16" t="s">
        <v>83</v>
      </c>
      <c r="BK128" s="197">
        <f t="shared" si="9"/>
        <v>0</v>
      </c>
      <c r="BL128" s="16" t="s">
        <v>141</v>
      </c>
      <c r="BM128" s="196" t="s">
        <v>215</v>
      </c>
    </row>
    <row r="129" spans="1:65" s="12" customFormat="1" ht="25.9" customHeight="1">
      <c r="B129" s="169"/>
      <c r="C129" s="170"/>
      <c r="D129" s="171" t="s">
        <v>74</v>
      </c>
      <c r="E129" s="172" t="s">
        <v>760</v>
      </c>
      <c r="F129" s="172" t="s">
        <v>761</v>
      </c>
      <c r="G129" s="170"/>
      <c r="H129" s="170"/>
      <c r="I129" s="173"/>
      <c r="J129" s="174">
        <f>BK129</f>
        <v>0</v>
      </c>
      <c r="K129" s="170"/>
      <c r="L129" s="175"/>
      <c r="M129" s="176"/>
      <c r="N129" s="177"/>
      <c r="O129" s="177"/>
      <c r="P129" s="178">
        <f>SUM(P130:P134)</f>
        <v>0</v>
      </c>
      <c r="Q129" s="177"/>
      <c r="R129" s="178">
        <f>SUM(R130:R134)</f>
        <v>0</v>
      </c>
      <c r="S129" s="177"/>
      <c r="T129" s="179">
        <f>SUM(T130:T134)</f>
        <v>0</v>
      </c>
      <c r="AR129" s="180" t="s">
        <v>83</v>
      </c>
      <c r="AT129" s="181" t="s">
        <v>74</v>
      </c>
      <c r="AU129" s="181" t="s">
        <v>75</v>
      </c>
      <c r="AY129" s="180" t="s">
        <v>133</v>
      </c>
      <c r="BK129" s="182">
        <f>SUM(BK130:BK134)</f>
        <v>0</v>
      </c>
    </row>
    <row r="130" spans="1:65" s="2" customFormat="1" ht="24.2" customHeight="1">
      <c r="A130" s="33"/>
      <c r="B130" s="34"/>
      <c r="C130" s="185" t="s">
        <v>180</v>
      </c>
      <c r="D130" s="185" t="s">
        <v>136</v>
      </c>
      <c r="E130" s="186" t="s">
        <v>762</v>
      </c>
      <c r="F130" s="187" t="s">
        <v>763</v>
      </c>
      <c r="G130" s="188" t="s">
        <v>641</v>
      </c>
      <c r="H130" s="189">
        <v>2</v>
      </c>
      <c r="I130" s="190"/>
      <c r="J130" s="191">
        <f>ROUND(I130*H130,2)</f>
        <v>0</v>
      </c>
      <c r="K130" s="187" t="s">
        <v>1</v>
      </c>
      <c r="L130" s="38"/>
      <c r="M130" s="192" t="s">
        <v>1</v>
      </c>
      <c r="N130" s="193" t="s">
        <v>40</v>
      </c>
      <c r="O130" s="70"/>
      <c r="P130" s="194">
        <f>O130*H130</f>
        <v>0</v>
      </c>
      <c r="Q130" s="194">
        <v>0</v>
      </c>
      <c r="R130" s="194">
        <f>Q130*H130</f>
        <v>0</v>
      </c>
      <c r="S130" s="194">
        <v>0</v>
      </c>
      <c r="T130" s="195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96" t="s">
        <v>141</v>
      </c>
      <c r="AT130" s="196" t="s">
        <v>136</v>
      </c>
      <c r="AU130" s="196" t="s">
        <v>83</v>
      </c>
      <c r="AY130" s="16" t="s">
        <v>133</v>
      </c>
      <c r="BE130" s="197">
        <f>IF(N130="základní",J130,0)</f>
        <v>0</v>
      </c>
      <c r="BF130" s="197">
        <f>IF(N130="snížená",J130,0)</f>
        <v>0</v>
      </c>
      <c r="BG130" s="197">
        <f>IF(N130="zákl. přenesená",J130,0)</f>
        <v>0</v>
      </c>
      <c r="BH130" s="197">
        <f>IF(N130="sníž. přenesená",J130,0)</f>
        <v>0</v>
      </c>
      <c r="BI130" s="197">
        <f>IF(N130="nulová",J130,0)</f>
        <v>0</v>
      </c>
      <c r="BJ130" s="16" t="s">
        <v>83</v>
      </c>
      <c r="BK130" s="197">
        <f>ROUND(I130*H130,2)</f>
        <v>0</v>
      </c>
      <c r="BL130" s="16" t="s">
        <v>141</v>
      </c>
      <c r="BM130" s="196" t="s">
        <v>226</v>
      </c>
    </row>
    <row r="131" spans="1:65" s="2" customFormat="1" ht="33" customHeight="1">
      <c r="A131" s="33"/>
      <c r="B131" s="34"/>
      <c r="C131" s="185" t="s">
        <v>184</v>
      </c>
      <c r="D131" s="185" t="s">
        <v>136</v>
      </c>
      <c r="E131" s="186" t="s">
        <v>764</v>
      </c>
      <c r="F131" s="187" t="s">
        <v>765</v>
      </c>
      <c r="G131" s="188" t="s">
        <v>641</v>
      </c>
      <c r="H131" s="189">
        <v>1</v>
      </c>
      <c r="I131" s="190"/>
      <c r="J131" s="191">
        <f>ROUND(I131*H131,2)</f>
        <v>0</v>
      </c>
      <c r="K131" s="187" t="s">
        <v>1</v>
      </c>
      <c r="L131" s="38"/>
      <c r="M131" s="192" t="s">
        <v>1</v>
      </c>
      <c r="N131" s="193" t="s">
        <v>40</v>
      </c>
      <c r="O131" s="70"/>
      <c r="P131" s="194">
        <f>O131*H131</f>
        <v>0</v>
      </c>
      <c r="Q131" s="194">
        <v>0</v>
      </c>
      <c r="R131" s="194">
        <f>Q131*H131</f>
        <v>0</v>
      </c>
      <c r="S131" s="194">
        <v>0</v>
      </c>
      <c r="T131" s="195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96" t="s">
        <v>141</v>
      </c>
      <c r="AT131" s="196" t="s">
        <v>136</v>
      </c>
      <c r="AU131" s="196" t="s">
        <v>83</v>
      </c>
      <c r="AY131" s="16" t="s">
        <v>133</v>
      </c>
      <c r="BE131" s="197">
        <f>IF(N131="základní",J131,0)</f>
        <v>0</v>
      </c>
      <c r="BF131" s="197">
        <f>IF(N131="snížená",J131,0)</f>
        <v>0</v>
      </c>
      <c r="BG131" s="197">
        <f>IF(N131="zákl. přenesená",J131,0)</f>
        <v>0</v>
      </c>
      <c r="BH131" s="197">
        <f>IF(N131="sníž. přenesená",J131,0)</f>
        <v>0</v>
      </c>
      <c r="BI131" s="197">
        <f>IF(N131="nulová",J131,0)</f>
        <v>0</v>
      </c>
      <c r="BJ131" s="16" t="s">
        <v>83</v>
      </c>
      <c r="BK131" s="197">
        <f>ROUND(I131*H131,2)</f>
        <v>0</v>
      </c>
      <c r="BL131" s="16" t="s">
        <v>141</v>
      </c>
      <c r="BM131" s="196" t="s">
        <v>236</v>
      </c>
    </row>
    <row r="132" spans="1:65" s="2" customFormat="1" ht="24.2" customHeight="1">
      <c r="A132" s="33"/>
      <c r="B132" s="34"/>
      <c r="C132" s="185" t="s">
        <v>188</v>
      </c>
      <c r="D132" s="185" t="s">
        <v>136</v>
      </c>
      <c r="E132" s="186" t="s">
        <v>766</v>
      </c>
      <c r="F132" s="187" t="s">
        <v>767</v>
      </c>
      <c r="G132" s="188" t="s">
        <v>229</v>
      </c>
      <c r="H132" s="189">
        <v>5</v>
      </c>
      <c r="I132" s="190"/>
      <c r="J132" s="191">
        <f>ROUND(I132*H132,2)</f>
        <v>0</v>
      </c>
      <c r="K132" s="187" t="s">
        <v>1</v>
      </c>
      <c r="L132" s="38"/>
      <c r="M132" s="192" t="s">
        <v>1</v>
      </c>
      <c r="N132" s="193" t="s">
        <v>40</v>
      </c>
      <c r="O132" s="70"/>
      <c r="P132" s="194">
        <f>O132*H132</f>
        <v>0</v>
      </c>
      <c r="Q132" s="194">
        <v>0</v>
      </c>
      <c r="R132" s="194">
        <f>Q132*H132</f>
        <v>0</v>
      </c>
      <c r="S132" s="194">
        <v>0</v>
      </c>
      <c r="T132" s="195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96" t="s">
        <v>141</v>
      </c>
      <c r="AT132" s="196" t="s">
        <v>136</v>
      </c>
      <c r="AU132" s="196" t="s">
        <v>83</v>
      </c>
      <c r="AY132" s="16" t="s">
        <v>133</v>
      </c>
      <c r="BE132" s="197">
        <f>IF(N132="základní",J132,0)</f>
        <v>0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6" t="s">
        <v>83</v>
      </c>
      <c r="BK132" s="197">
        <f>ROUND(I132*H132,2)</f>
        <v>0</v>
      </c>
      <c r="BL132" s="16" t="s">
        <v>141</v>
      </c>
      <c r="BM132" s="196" t="s">
        <v>245</v>
      </c>
    </row>
    <row r="133" spans="1:65" s="2" customFormat="1" ht="16.5" customHeight="1">
      <c r="A133" s="33"/>
      <c r="B133" s="34"/>
      <c r="C133" s="185" t="s">
        <v>8</v>
      </c>
      <c r="D133" s="185" t="s">
        <v>136</v>
      </c>
      <c r="E133" s="186" t="s">
        <v>768</v>
      </c>
      <c r="F133" s="187" t="s">
        <v>769</v>
      </c>
      <c r="G133" s="188" t="s">
        <v>229</v>
      </c>
      <c r="H133" s="189">
        <v>3</v>
      </c>
      <c r="I133" s="190"/>
      <c r="J133" s="191">
        <f>ROUND(I133*H133,2)</f>
        <v>0</v>
      </c>
      <c r="K133" s="187" t="s">
        <v>1</v>
      </c>
      <c r="L133" s="38"/>
      <c r="M133" s="192" t="s">
        <v>1</v>
      </c>
      <c r="N133" s="193" t="s">
        <v>40</v>
      </c>
      <c r="O133" s="70"/>
      <c r="P133" s="194">
        <f>O133*H133</f>
        <v>0</v>
      </c>
      <c r="Q133" s="194">
        <v>0</v>
      </c>
      <c r="R133" s="194">
        <f>Q133*H133</f>
        <v>0</v>
      </c>
      <c r="S133" s="194">
        <v>0</v>
      </c>
      <c r="T133" s="195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96" t="s">
        <v>141</v>
      </c>
      <c r="AT133" s="196" t="s">
        <v>136</v>
      </c>
      <c r="AU133" s="196" t="s">
        <v>83</v>
      </c>
      <c r="AY133" s="16" t="s">
        <v>133</v>
      </c>
      <c r="BE133" s="197">
        <f>IF(N133="základní",J133,0)</f>
        <v>0</v>
      </c>
      <c r="BF133" s="197">
        <f>IF(N133="snížená",J133,0)</f>
        <v>0</v>
      </c>
      <c r="BG133" s="197">
        <f>IF(N133="zákl. přenesená",J133,0)</f>
        <v>0</v>
      </c>
      <c r="BH133" s="197">
        <f>IF(N133="sníž. přenesená",J133,0)</f>
        <v>0</v>
      </c>
      <c r="BI133" s="197">
        <f>IF(N133="nulová",J133,0)</f>
        <v>0</v>
      </c>
      <c r="BJ133" s="16" t="s">
        <v>83</v>
      </c>
      <c r="BK133" s="197">
        <f>ROUND(I133*H133,2)</f>
        <v>0</v>
      </c>
      <c r="BL133" s="16" t="s">
        <v>141</v>
      </c>
      <c r="BM133" s="196" t="s">
        <v>255</v>
      </c>
    </row>
    <row r="134" spans="1:65" s="2" customFormat="1" ht="16.5" customHeight="1">
      <c r="A134" s="33"/>
      <c r="B134" s="34"/>
      <c r="C134" s="185" t="s">
        <v>201</v>
      </c>
      <c r="D134" s="185" t="s">
        <v>136</v>
      </c>
      <c r="E134" s="186" t="s">
        <v>770</v>
      </c>
      <c r="F134" s="187" t="s">
        <v>771</v>
      </c>
      <c r="G134" s="188" t="s">
        <v>229</v>
      </c>
      <c r="H134" s="189">
        <v>3</v>
      </c>
      <c r="I134" s="190"/>
      <c r="J134" s="191">
        <f>ROUND(I134*H134,2)</f>
        <v>0</v>
      </c>
      <c r="K134" s="187" t="s">
        <v>1</v>
      </c>
      <c r="L134" s="38"/>
      <c r="M134" s="192" t="s">
        <v>1</v>
      </c>
      <c r="N134" s="193" t="s">
        <v>40</v>
      </c>
      <c r="O134" s="70"/>
      <c r="P134" s="194">
        <f>O134*H134</f>
        <v>0</v>
      </c>
      <c r="Q134" s="194">
        <v>0</v>
      </c>
      <c r="R134" s="194">
        <f>Q134*H134</f>
        <v>0</v>
      </c>
      <c r="S134" s="194">
        <v>0</v>
      </c>
      <c r="T134" s="195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6" t="s">
        <v>141</v>
      </c>
      <c r="AT134" s="196" t="s">
        <v>136</v>
      </c>
      <c r="AU134" s="196" t="s">
        <v>83</v>
      </c>
      <c r="AY134" s="16" t="s">
        <v>133</v>
      </c>
      <c r="BE134" s="197">
        <f>IF(N134="základní",J134,0)</f>
        <v>0</v>
      </c>
      <c r="BF134" s="197">
        <f>IF(N134="snížená",J134,0)</f>
        <v>0</v>
      </c>
      <c r="BG134" s="197">
        <f>IF(N134="zákl. přenesená",J134,0)</f>
        <v>0</v>
      </c>
      <c r="BH134" s="197">
        <f>IF(N134="sníž. přenesená",J134,0)</f>
        <v>0</v>
      </c>
      <c r="BI134" s="197">
        <f>IF(N134="nulová",J134,0)</f>
        <v>0</v>
      </c>
      <c r="BJ134" s="16" t="s">
        <v>83</v>
      </c>
      <c r="BK134" s="197">
        <f>ROUND(I134*H134,2)</f>
        <v>0</v>
      </c>
      <c r="BL134" s="16" t="s">
        <v>141</v>
      </c>
      <c r="BM134" s="196" t="s">
        <v>264</v>
      </c>
    </row>
    <row r="135" spans="1:65" s="12" customFormat="1" ht="25.9" customHeight="1">
      <c r="B135" s="169"/>
      <c r="C135" s="170"/>
      <c r="D135" s="171" t="s">
        <v>74</v>
      </c>
      <c r="E135" s="172" t="s">
        <v>772</v>
      </c>
      <c r="F135" s="172" t="s">
        <v>773</v>
      </c>
      <c r="G135" s="170"/>
      <c r="H135" s="170"/>
      <c r="I135" s="173"/>
      <c r="J135" s="174">
        <f>BK135</f>
        <v>0</v>
      </c>
      <c r="K135" s="170"/>
      <c r="L135" s="175"/>
      <c r="M135" s="176"/>
      <c r="N135" s="177"/>
      <c r="O135" s="177"/>
      <c r="P135" s="178">
        <f>SUM(P136:P139)</f>
        <v>0</v>
      </c>
      <c r="Q135" s="177"/>
      <c r="R135" s="178">
        <f>SUM(R136:R139)</f>
        <v>0</v>
      </c>
      <c r="S135" s="177"/>
      <c r="T135" s="179">
        <f>SUM(T136:T139)</f>
        <v>0</v>
      </c>
      <c r="AR135" s="180" t="s">
        <v>83</v>
      </c>
      <c r="AT135" s="181" t="s">
        <v>74</v>
      </c>
      <c r="AU135" s="181" t="s">
        <v>75</v>
      </c>
      <c r="AY135" s="180" t="s">
        <v>133</v>
      </c>
      <c r="BK135" s="182">
        <f>SUM(BK136:BK139)</f>
        <v>0</v>
      </c>
    </row>
    <row r="136" spans="1:65" s="2" customFormat="1" ht="16.5" customHeight="1">
      <c r="A136" s="33"/>
      <c r="B136" s="34"/>
      <c r="C136" s="185" t="s">
        <v>205</v>
      </c>
      <c r="D136" s="185" t="s">
        <v>136</v>
      </c>
      <c r="E136" s="186" t="s">
        <v>774</v>
      </c>
      <c r="F136" s="187" t="s">
        <v>775</v>
      </c>
      <c r="G136" s="188" t="s">
        <v>674</v>
      </c>
      <c r="H136" s="189">
        <v>1</v>
      </c>
      <c r="I136" s="190"/>
      <c r="J136" s="191">
        <f>ROUND(I136*H136,2)</f>
        <v>0</v>
      </c>
      <c r="K136" s="187" t="s">
        <v>1</v>
      </c>
      <c r="L136" s="38"/>
      <c r="M136" s="192" t="s">
        <v>1</v>
      </c>
      <c r="N136" s="193" t="s">
        <v>40</v>
      </c>
      <c r="O136" s="70"/>
      <c r="P136" s="194">
        <f>O136*H136</f>
        <v>0</v>
      </c>
      <c r="Q136" s="194">
        <v>0</v>
      </c>
      <c r="R136" s="194">
        <f>Q136*H136</f>
        <v>0</v>
      </c>
      <c r="S136" s="194">
        <v>0</v>
      </c>
      <c r="T136" s="195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6" t="s">
        <v>141</v>
      </c>
      <c r="AT136" s="196" t="s">
        <v>136</v>
      </c>
      <c r="AU136" s="196" t="s">
        <v>83</v>
      </c>
      <c r="AY136" s="16" t="s">
        <v>133</v>
      </c>
      <c r="BE136" s="197">
        <f>IF(N136="základní",J136,0)</f>
        <v>0</v>
      </c>
      <c r="BF136" s="197">
        <f>IF(N136="snížená",J136,0)</f>
        <v>0</v>
      </c>
      <c r="BG136" s="197">
        <f>IF(N136="zákl. přenesená",J136,0)</f>
        <v>0</v>
      </c>
      <c r="BH136" s="197">
        <f>IF(N136="sníž. přenesená",J136,0)</f>
        <v>0</v>
      </c>
      <c r="BI136" s="197">
        <f>IF(N136="nulová",J136,0)</f>
        <v>0</v>
      </c>
      <c r="BJ136" s="16" t="s">
        <v>83</v>
      </c>
      <c r="BK136" s="197">
        <f>ROUND(I136*H136,2)</f>
        <v>0</v>
      </c>
      <c r="BL136" s="16" t="s">
        <v>141</v>
      </c>
      <c r="BM136" s="196" t="s">
        <v>273</v>
      </c>
    </row>
    <row r="137" spans="1:65" s="2" customFormat="1" ht="16.5" customHeight="1">
      <c r="A137" s="33"/>
      <c r="B137" s="34"/>
      <c r="C137" s="185" t="s">
        <v>210</v>
      </c>
      <c r="D137" s="185" t="s">
        <v>136</v>
      </c>
      <c r="E137" s="186" t="s">
        <v>776</v>
      </c>
      <c r="F137" s="187" t="s">
        <v>777</v>
      </c>
      <c r="G137" s="188" t="s">
        <v>674</v>
      </c>
      <c r="H137" s="189">
        <v>1</v>
      </c>
      <c r="I137" s="190"/>
      <c r="J137" s="191">
        <f>ROUND(I137*H137,2)</f>
        <v>0</v>
      </c>
      <c r="K137" s="187" t="s">
        <v>1</v>
      </c>
      <c r="L137" s="38"/>
      <c r="M137" s="192" t="s">
        <v>1</v>
      </c>
      <c r="N137" s="193" t="s">
        <v>40</v>
      </c>
      <c r="O137" s="70"/>
      <c r="P137" s="194">
        <f>O137*H137</f>
        <v>0</v>
      </c>
      <c r="Q137" s="194">
        <v>0</v>
      </c>
      <c r="R137" s="194">
        <f>Q137*H137</f>
        <v>0</v>
      </c>
      <c r="S137" s="194">
        <v>0</v>
      </c>
      <c r="T137" s="195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96" t="s">
        <v>141</v>
      </c>
      <c r="AT137" s="196" t="s">
        <v>136</v>
      </c>
      <c r="AU137" s="196" t="s">
        <v>83</v>
      </c>
      <c r="AY137" s="16" t="s">
        <v>133</v>
      </c>
      <c r="BE137" s="197">
        <f>IF(N137="základní",J137,0)</f>
        <v>0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6" t="s">
        <v>83</v>
      </c>
      <c r="BK137" s="197">
        <f>ROUND(I137*H137,2)</f>
        <v>0</v>
      </c>
      <c r="BL137" s="16" t="s">
        <v>141</v>
      </c>
      <c r="BM137" s="196" t="s">
        <v>281</v>
      </c>
    </row>
    <row r="138" spans="1:65" s="2" customFormat="1" ht="16.5" customHeight="1">
      <c r="A138" s="33"/>
      <c r="B138" s="34"/>
      <c r="C138" s="185" t="s">
        <v>215</v>
      </c>
      <c r="D138" s="185" t="s">
        <v>136</v>
      </c>
      <c r="E138" s="186" t="s">
        <v>778</v>
      </c>
      <c r="F138" s="187" t="s">
        <v>779</v>
      </c>
      <c r="G138" s="188" t="s">
        <v>674</v>
      </c>
      <c r="H138" s="189">
        <v>1</v>
      </c>
      <c r="I138" s="190"/>
      <c r="J138" s="191">
        <f>ROUND(I138*H138,2)</f>
        <v>0</v>
      </c>
      <c r="K138" s="187" t="s">
        <v>1</v>
      </c>
      <c r="L138" s="38"/>
      <c r="M138" s="192" t="s">
        <v>1</v>
      </c>
      <c r="N138" s="193" t="s">
        <v>40</v>
      </c>
      <c r="O138" s="70"/>
      <c r="P138" s="194">
        <f>O138*H138</f>
        <v>0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96" t="s">
        <v>141</v>
      </c>
      <c r="AT138" s="196" t="s">
        <v>136</v>
      </c>
      <c r="AU138" s="196" t="s">
        <v>83</v>
      </c>
      <c r="AY138" s="16" t="s">
        <v>133</v>
      </c>
      <c r="BE138" s="197">
        <f>IF(N138="základní",J138,0)</f>
        <v>0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6" t="s">
        <v>83</v>
      </c>
      <c r="BK138" s="197">
        <f>ROUND(I138*H138,2)</f>
        <v>0</v>
      </c>
      <c r="BL138" s="16" t="s">
        <v>141</v>
      </c>
      <c r="BM138" s="196" t="s">
        <v>294</v>
      </c>
    </row>
    <row r="139" spans="1:65" s="2" customFormat="1" ht="16.5" customHeight="1">
      <c r="A139" s="33"/>
      <c r="B139" s="34"/>
      <c r="C139" s="185" t="s">
        <v>221</v>
      </c>
      <c r="D139" s="185" t="s">
        <v>136</v>
      </c>
      <c r="E139" s="186" t="s">
        <v>780</v>
      </c>
      <c r="F139" s="187" t="s">
        <v>781</v>
      </c>
      <c r="G139" s="188" t="s">
        <v>674</v>
      </c>
      <c r="H139" s="189">
        <v>1</v>
      </c>
      <c r="I139" s="190"/>
      <c r="J139" s="191">
        <f>ROUND(I139*H139,2)</f>
        <v>0</v>
      </c>
      <c r="K139" s="187" t="s">
        <v>1</v>
      </c>
      <c r="L139" s="38"/>
      <c r="M139" s="234" t="s">
        <v>1</v>
      </c>
      <c r="N139" s="235" t="s">
        <v>40</v>
      </c>
      <c r="O139" s="236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6" t="s">
        <v>141</v>
      </c>
      <c r="AT139" s="196" t="s">
        <v>136</v>
      </c>
      <c r="AU139" s="196" t="s">
        <v>83</v>
      </c>
      <c r="AY139" s="16" t="s">
        <v>133</v>
      </c>
      <c r="BE139" s="197">
        <f>IF(N139="základní",J139,0)</f>
        <v>0</v>
      </c>
      <c r="BF139" s="197">
        <f>IF(N139="snížená",J139,0)</f>
        <v>0</v>
      </c>
      <c r="BG139" s="197">
        <f>IF(N139="zákl. přenesená",J139,0)</f>
        <v>0</v>
      </c>
      <c r="BH139" s="197">
        <f>IF(N139="sníž. přenesená",J139,0)</f>
        <v>0</v>
      </c>
      <c r="BI139" s="197">
        <f>IF(N139="nulová",J139,0)</f>
        <v>0</v>
      </c>
      <c r="BJ139" s="16" t="s">
        <v>83</v>
      </c>
      <c r="BK139" s="197">
        <f>ROUND(I139*H139,2)</f>
        <v>0</v>
      </c>
      <c r="BL139" s="16" t="s">
        <v>141</v>
      </c>
      <c r="BM139" s="196" t="s">
        <v>304</v>
      </c>
    </row>
    <row r="140" spans="1:65" s="2" customFormat="1" ht="6.95" customHeight="1">
      <c r="A140" s="33"/>
      <c r="B140" s="53"/>
      <c r="C140" s="54"/>
      <c r="D140" s="54"/>
      <c r="E140" s="54"/>
      <c r="F140" s="54"/>
      <c r="G140" s="54"/>
      <c r="H140" s="54"/>
      <c r="I140" s="54"/>
      <c r="J140" s="54"/>
      <c r="K140" s="54"/>
      <c r="L140" s="38"/>
      <c r="M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</sheetData>
  <sheetProtection algorithmName="SHA-512" hashValue="5QgMDhUme1qCKhPGPXguWu2QUJ6zPOwMVeRrtuejBA4idDKuDJIzTi5fGck6rVMlmNaZteJpnF3UJsSKatMApA==" saltValue="jHR6SGyBBx7jOp5KhbXdnmDu4/KHqRH1Gr9u0inQrtLxduNNKnaEEw+nyEZGdkgQgQVvrGZmInJpHbA+9fJ3WA==" spinCount="100000" sheet="1" objects="1" scenarios="1" formatColumns="0" formatRows="0" autoFilter="0"/>
  <autoFilter ref="C118:K139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6" t="s">
        <v>94</v>
      </c>
    </row>
    <row r="3" spans="1:46" s="1" customFormat="1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85</v>
      </c>
    </row>
    <row r="4" spans="1:46" s="1" customFormat="1" ht="24.95" customHeight="1">
      <c r="B4" s="19"/>
      <c r="D4" s="109" t="s">
        <v>98</v>
      </c>
      <c r="L4" s="19"/>
      <c r="M4" s="110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1" t="s">
        <v>16</v>
      </c>
      <c r="L6" s="19"/>
    </row>
    <row r="7" spans="1:46" s="1" customFormat="1" ht="16.5" customHeight="1">
      <c r="B7" s="19"/>
      <c r="E7" s="280" t="str">
        <f>'Rekapitulace stavby'!K6</f>
        <v>ZŠ Sokolovská - stavební úprava</v>
      </c>
      <c r="F7" s="281"/>
      <c r="G7" s="281"/>
      <c r="H7" s="281"/>
      <c r="L7" s="19"/>
    </row>
    <row r="8" spans="1:46" s="2" customFormat="1" ht="12" customHeight="1">
      <c r="A8" s="33"/>
      <c r="B8" s="38"/>
      <c r="C8" s="33"/>
      <c r="D8" s="111" t="s">
        <v>99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82" t="s">
        <v>782</v>
      </c>
      <c r="F9" s="283"/>
      <c r="G9" s="283"/>
      <c r="H9" s="283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>
        <f>'Rekapitulace stavby'!AN8</f>
        <v>0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23</v>
      </c>
      <c r="E14" s="33"/>
      <c r="F14" s="33"/>
      <c r="G14" s="33"/>
      <c r="H14" s="33"/>
      <c r="I14" s="111" t="s">
        <v>24</v>
      </c>
      <c r="J14" s="112" t="s">
        <v>1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25</v>
      </c>
      <c r="F15" s="33"/>
      <c r="G15" s="33"/>
      <c r="H15" s="33"/>
      <c r="I15" s="111" t="s">
        <v>26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27</v>
      </c>
      <c r="E17" s="33"/>
      <c r="F17" s="33"/>
      <c r="G17" s="33"/>
      <c r="H17" s="33"/>
      <c r="I17" s="111" t="s">
        <v>24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84" t="str">
        <f>'Rekapitulace stavby'!E14</f>
        <v>Vyplň údaj</v>
      </c>
      <c r="F18" s="285"/>
      <c r="G18" s="285"/>
      <c r="H18" s="285"/>
      <c r="I18" s="111" t="s">
        <v>26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29</v>
      </c>
      <c r="E20" s="33"/>
      <c r="F20" s="33"/>
      <c r="G20" s="33"/>
      <c r="H20" s="33"/>
      <c r="I20" s="111" t="s">
        <v>24</v>
      </c>
      <c r="J20" s="112" t="s">
        <v>1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30</v>
      </c>
      <c r="F21" s="33"/>
      <c r="G21" s="33"/>
      <c r="H21" s="33"/>
      <c r="I21" s="111" t="s">
        <v>26</v>
      </c>
      <c r="J21" s="112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32</v>
      </c>
      <c r="E23" s="33"/>
      <c r="F23" s="33"/>
      <c r="G23" s="33"/>
      <c r="H23" s="33"/>
      <c r="I23" s="111" t="s">
        <v>24</v>
      </c>
      <c r="J23" s="112" t="s">
        <v>1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">
        <v>33</v>
      </c>
      <c r="F24" s="33"/>
      <c r="G24" s="33"/>
      <c r="H24" s="33"/>
      <c r="I24" s="111" t="s">
        <v>26</v>
      </c>
      <c r="J24" s="112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34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4"/>
      <c r="B27" s="115"/>
      <c r="C27" s="114"/>
      <c r="D27" s="114"/>
      <c r="E27" s="286" t="s">
        <v>1</v>
      </c>
      <c r="F27" s="286"/>
      <c r="G27" s="286"/>
      <c r="H27" s="286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8" t="s">
        <v>35</v>
      </c>
      <c r="E30" s="33"/>
      <c r="F30" s="33"/>
      <c r="G30" s="33"/>
      <c r="H30" s="33"/>
      <c r="I30" s="33"/>
      <c r="J30" s="119">
        <f>ROUND(J118,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20" t="s">
        <v>37</v>
      </c>
      <c r="G32" s="33"/>
      <c r="H32" s="33"/>
      <c r="I32" s="120" t="s">
        <v>36</v>
      </c>
      <c r="J32" s="120" t="s">
        <v>38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21" t="s">
        <v>39</v>
      </c>
      <c r="E33" s="111" t="s">
        <v>40</v>
      </c>
      <c r="F33" s="122">
        <f>ROUND((SUM(BE118:BE130)),  2)</f>
        <v>0</v>
      </c>
      <c r="G33" s="33"/>
      <c r="H33" s="33"/>
      <c r="I33" s="123">
        <v>0.21</v>
      </c>
      <c r="J33" s="122">
        <f>ROUND(((SUM(BE118:BE130))*I33),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11" t="s">
        <v>41</v>
      </c>
      <c r="F34" s="122">
        <f>ROUND((SUM(BF118:BF130)),  2)</f>
        <v>0</v>
      </c>
      <c r="G34" s="33"/>
      <c r="H34" s="33"/>
      <c r="I34" s="123">
        <v>0.12</v>
      </c>
      <c r="J34" s="122">
        <f>ROUND(((SUM(BF118:BF130))*I34),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42</v>
      </c>
      <c r="F35" s="122">
        <f>ROUND((SUM(BG118:BG130)),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43</v>
      </c>
      <c r="F36" s="122">
        <f>ROUND((SUM(BH118:BH130)),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44</v>
      </c>
      <c r="F37" s="122">
        <f>ROUND((SUM(BI118:BI130)),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4"/>
      <c r="D39" s="125" t="s">
        <v>45</v>
      </c>
      <c r="E39" s="126"/>
      <c r="F39" s="126"/>
      <c r="G39" s="127" t="s">
        <v>46</v>
      </c>
      <c r="H39" s="128" t="s">
        <v>47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0"/>
      <c r="D50" s="131" t="s">
        <v>48</v>
      </c>
      <c r="E50" s="132"/>
      <c r="F50" s="132"/>
      <c r="G50" s="131" t="s">
        <v>49</v>
      </c>
      <c r="H50" s="132"/>
      <c r="I50" s="132"/>
      <c r="J50" s="132"/>
      <c r="K50" s="132"/>
      <c r="L50" s="50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33" t="s">
        <v>50</v>
      </c>
      <c r="E61" s="134"/>
      <c r="F61" s="135" t="s">
        <v>51</v>
      </c>
      <c r="G61" s="133" t="s">
        <v>50</v>
      </c>
      <c r="H61" s="134"/>
      <c r="I61" s="134"/>
      <c r="J61" s="136" t="s">
        <v>51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31" t="s">
        <v>52</v>
      </c>
      <c r="E65" s="137"/>
      <c r="F65" s="137"/>
      <c r="G65" s="131" t="s">
        <v>53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33" t="s">
        <v>50</v>
      </c>
      <c r="E76" s="134"/>
      <c r="F76" s="135" t="s">
        <v>51</v>
      </c>
      <c r="G76" s="133" t="s">
        <v>50</v>
      </c>
      <c r="H76" s="134"/>
      <c r="I76" s="134"/>
      <c r="J76" s="136" t="s">
        <v>51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101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87" t="str">
        <f>E7</f>
        <v>ZŠ Sokolovská - stavební úprava</v>
      </c>
      <c r="F85" s="288"/>
      <c r="G85" s="288"/>
      <c r="H85" s="288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99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239" t="str">
        <f>E9</f>
        <v>SO 701_03 - Vytápění</v>
      </c>
      <c r="F87" s="289"/>
      <c r="G87" s="289"/>
      <c r="H87" s="289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5"/>
      <c r="E89" s="35"/>
      <c r="F89" s="26" t="str">
        <f>F12</f>
        <v xml:space="preserve"> </v>
      </c>
      <c r="G89" s="35"/>
      <c r="H89" s="35"/>
      <c r="I89" s="28" t="s">
        <v>22</v>
      </c>
      <c r="J89" s="65">
        <f>IF(J12="","",J12)</f>
        <v>0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23</v>
      </c>
      <c r="D91" s="35"/>
      <c r="E91" s="35"/>
      <c r="F91" s="26" t="str">
        <f>E15</f>
        <v>Statutární město Liberec</v>
      </c>
      <c r="G91" s="35"/>
      <c r="H91" s="35"/>
      <c r="I91" s="28" t="s">
        <v>29</v>
      </c>
      <c r="J91" s="31" t="str">
        <f>E21</f>
        <v>Atelier Janek spol. s r.o., Jan Svoboda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5"/>
      <c r="E92" s="35"/>
      <c r="F92" s="26" t="str">
        <f>IF(E18="","",E18)</f>
        <v>Vyplň údaj</v>
      </c>
      <c r="G92" s="35"/>
      <c r="H92" s="35"/>
      <c r="I92" s="28" t="s">
        <v>32</v>
      </c>
      <c r="J92" s="31" t="str">
        <f>E24</f>
        <v>Bc. Zuzana Kosáková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42" t="s">
        <v>102</v>
      </c>
      <c r="D94" s="143"/>
      <c r="E94" s="143"/>
      <c r="F94" s="143"/>
      <c r="G94" s="143"/>
      <c r="H94" s="143"/>
      <c r="I94" s="143"/>
      <c r="J94" s="144" t="s">
        <v>103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5" t="s">
        <v>104</v>
      </c>
      <c r="D96" s="35"/>
      <c r="E96" s="35"/>
      <c r="F96" s="35"/>
      <c r="G96" s="35"/>
      <c r="H96" s="35"/>
      <c r="I96" s="35"/>
      <c r="J96" s="83">
        <f>J118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105</v>
      </c>
    </row>
    <row r="97" spans="1:31" s="9" customFormat="1" ht="24.95" customHeight="1">
      <c r="B97" s="146"/>
      <c r="C97" s="147"/>
      <c r="D97" s="148" t="s">
        <v>110</v>
      </c>
      <c r="E97" s="149"/>
      <c r="F97" s="149"/>
      <c r="G97" s="149"/>
      <c r="H97" s="149"/>
      <c r="I97" s="149"/>
      <c r="J97" s="150">
        <f>J119</f>
        <v>0</v>
      </c>
      <c r="K97" s="147"/>
      <c r="L97" s="151"/>
    </row>
    <row r="98" spans="1:31" s="10" customFormat="1" ht="19.899999999999999" customHeight="1">
      <c r="B98" s="152"/>
      <c r="C98" s="153"/>
      <c r="D98" s="154" t="s">
        <v>783</v>
      </c>
      <c r="E98" s="155"/>
      <c r="F98" s="155"/>
      <c r="G98" s="155"/>
      <c r="H98" s="155"/>
      <c r="I98" s="155"/>
      <c r="J98" s="156">
        <f>J120</f>
        <v>0</v>
      </c>
      <c r="K98" s="153"/>
      <c r="L98" s="157"/>
    </row>
    <row r="99" spans="1:31" s="2" customFormat="1" ht="21.75" customHeight="1">
      <c r="A99" s="33"/>
      <c r="B99" s="34"/>
      <c r="C99" s="35"/>
      <c r="D99" s="35"/>
      <c r="E99" s="35"/>
      <c r="F99" s="35"/>
      <c r="G99" s="35"/>
      <c r="H99" s="35"/>
      <c r="I99" s="35"/>
      <c r="J99" s="35"/>
      <c r="K99" s="35"/>
      <c r="L99" s="50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s="2" customFormat="1" ht="6.95" customHeight="1">
      <c r="A100" s="33"/>
      <c r="B100" s="53"/>
      <c r="C100" s="54"/>
      <c r="D100" s="54"/>
      <c r="E100" s="54"/>
      <c r="F100" s="54"/>
      <c r="G100" s="54"/>
      <c r="H100" s="54"/>
      <c r="I100" s="54"/>
      <c r="J100" s="54"/>
      <c r="K100" s="54"/>
      <c r="L100" s="50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31" s="2" customFormat="1" ht="6.95" customHeight="1">
      <c r="A104" s="33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0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24.95" customHeight="1">
      <c r="A105" s="33"/>
      <c r="B105" s="34"/>
      <c r="C105" s="22" t="s">
        <v>118</v>
      </c>
      <c r="D105" s="35"/>
      <c r="E105" s="35"/>
      <c r="F105" s="35"/>
      <c r="G105" s="35"/>
      <c r="H105" s="35"/>
      <c r="I105" s="35"/>
      <c r="J105" s="35"/>
      <c r="K105" s="35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34"/>
      <c r="C106" s="35"/>
      <c r="D106" s="35"/>
      <c r="E106" s="35"/>
      <c r="F106" s="35"/>
      <c r="G106" s="35"/>
      <c r="H106" s="35"/>
      <c r="I106" s="35"/>
      <c r="J106" s="35"/>
      <c r="K106" s="35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2" customHeight="1">
      <c r="A107" s="33"/>
      <c r="B107" s="34"/>
      <c r="C107" s="28" t="s">
        <v>16</v>
      </c>
      <c r="D107" s="35"/>
      <c r="E107" s="35"/>
      <c r="F107" s="35"/>
      <c r="G107" s="35"/>
      <c r="H107" s="35"/>
      <c r="I107" s="35"/>
      <c r="J107" s="35"/>
      <c r="K107" s="35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6.5" customHeight="1">
      <c r="A108" s="33"/>
      <c r="B108" s="34"/>
      <c r="C108" s="35"/>
      <c r="D108" s="35"/>
      <c r="E108" s="287" t="str">
        <f>E7</f>
        <v>ZŠ Sokolovská - stavební úprava</v>
      </c>
      <c r="F108" s="288"/>
      <c r="G108" s="288"/>
      <c r="H108" s="288"/>
      <c r="I108" s="35"/>
      <c r="J108" s="35"/>
      <c r="K108" s="35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99</v>
      </c>
      <c r="D109" s="35"/>
      <c r="E109" s="35"/>
      <c r="F109" s="35"/>
      <c r="G109" s="35"/>
      <c r="H109" s="35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5"/>
      <c r="D110" s="35"/>
      <c r="E110" s="239" t="str">
        <f>E9</f>
        <v>SO 701_03 - Vytápění</v>
      </c>
      <c r="F110" s="289"/>
      <c r="G110" s="289"/>
      <c r="H110" s="289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20</v>
      </c>
      <c r="D112" s="35"/>
      <c r="E112" s="35"/>
      <c r="F112" s="26" t="str">
        <f>F12</f>
        <v xml:space="preserve"> </v>
      </c>
      <c r="G112" s="35"/>
      <c r="H112" s="35"/>
      <c r="I112" s="28" t="s">
        <v>22</v>
      </c>
      <c r="J112" s="65">
        <f>IF(J12="","",J12)</f>
        <v>0</v>
      </c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25.7" customHeight="1">
      <c r="A114" s="33"/>
      <c r="B114" s="34"/>
      <c r="C114" s="28" t="s">
        <v>23</v>
      </c>
      <c r="D114" s="35"/>
      <c r="E114" s="35"/>
      <c r="F114" s="26" t="str">
        <f>E15</f>
        <v>Statutární město Liberec</v>
      </c>
      <c r="G114" s="35"/>
      <c r="H114" s="35"/>
      <c r="I114" s="28" t="s">
        <v>29</v>
      </c>
      <c r="J114" s="31" t="str">
        <f>E21</f>
        <v>Atelier Janek spol. s r.o., Jan Svoboda</v>
      </c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" customHeight="1">
      <c r="A115" s="33"/>
      <c r="B115" s="34"/>
      <c r="C115" s="28" t="s">
        <v>27</v>
      </c>
      <c r="D115" s="35"/>
      <c r="E115" s="35"/>
      <c r="F115" s="26" t="str">
        <f>IF(E18="","",E18)</f>
        <v>Vyplň údaj</v>
      </c>
      <c r="G115" s="35"/>
      <c r="H115" s="35"/>
      <c r="I115" s="28" t="s">
        <v>32</v>
      </c>
      <c r="J115" s="31" t="str">
        <f>E24</f>
        <v>Bc. Zuzana Kosáková</v>
      </c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35" customHeight="1">
      <c r="A116" s="33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1" customFormat="1" ht="29.25" customHeight="1">
      <c r="A117" s="158"/>
      <c r="B117" s="159"/>
      <c r="C117" s="160" t="s">
        <v>119</v>
      </c>
      <c r="D117" s="161" t="s">
        <v>60</v>
      </c>
      <c r="E117" s="161" t="s">
        <v>56</v>
      </c>
      <c r="F117" s="161" t="s">
        <v>57</v>
      </c>
      <c r="G117" s="161" t="s">
        <v>120</v>
      </c>
      <c r="H117" s="161" t="s">
        <v>121</v>
      </c>
      <c r="I117" s="161" t="s">
        <v>122</v>
      </c>
      <c r="J117" s="161" t="s">
        <v>103</v>
      </c>
      <c r="K117" s="162" t="s">
        <v>123</v>
      </c>
      <c r="L117" s="163"/>
      <c r="M117" s="74" t="s">
        <v>1</v>
      </c>
      <c r="N117" s="75" t="s">
        <v>39</v>
      </c>
      <c r="O117" s="75" t="s">
        <v>124</v>
      </c>
      <c r="P117" s="75" t="s">
        <v>125</v>
      </c>
      <c r="Q117" s="75" t="s">
        <v>126</v>
      </c>
      <c r="R117" s="75" t="s">
        <v>127</v>
      </c>
      <c r="S117" s="75" t="s">
        <v>128</v>
      </c>
      <c r="T117" s="76" t="s">
        <v>129</v>
      </c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</row>
    <row r="118" spans="1:65" s="2" customFormat="1" ht="22.9" customHeight="1">
      <c r="A118" s="33"/>
      <c r="B118" s="34"/>
      <c r="C118" s="81" t="s">
        <v>130</v>
      </c>
      <c r="D118" s="35"/>
      <c r="E118" s="35"/>
      <c r="F118" s="35"/>
      <c r="G118" s="35"/>
      <c r="H118" s="35"/>
      <c r="I118" s="35"/>
      <c r="J118" s="164">
        <f>BK118</f>
        <v>0</v>
      </c>
      <c r="K118" s="35"/>
      <c r="L118" s="38"/>
      <c r="M118" s="77"/>
      <c r="N118" s="165"/>
      <c r="O118" s="78"/>
      <c r="P118" s="166">
        <f>P119</f>
        <v>0</v>
      </c>
      <c r="Q118" s="78"/>
      <c r="R118" s="166">
        <f>R119</f>
        <v>0</v>
      </c>
      <c r="S118" s="78"/>
      <c r="T118" s="167">
        <f>T119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6" t="s">
        <v>74</v>
      </c>
      <c r="AU118" s="16" t="s">
        <v>105</v>
      </c>
      <c r="BK118" s="168">
        <f>BK119</f>
        <v>0</v>
      </c>
    </row>
    <row r="119" spans="1:65" s="12" customFormat="1" ht="25.9" customHeight="1">
      <c r="B119" s="169"/>
      <c r="C119" s="170"/>
      <c r="D119" s="171" t="s">
        <v>74</v>
      </c>
      <c r="E119" s="172" t="s">
        <v>285</v>
      </c>
      <c r="F119" s="172" t="s">
        <v>286</v>
      </c>
      <c r="G119" s="170"/>
      <c r="H119" s="170"/>
      <c r="I119" s="173"/>
      <c r="J119" s="174">
        <f>BK119</f>
        <v>0</v>
      </c>
      <c r="K119" s="170"/>
      <c r="L119" s="175"/>
      <c r="M119" s="176"/>
      <c r="N119" s="177"/>
      <c r="O119" s="177"/>
      <c r="P119" s="178">
        <f>P120</f>
        <v>0</v>
      </c>
      <c r="Q119" s="177"/>
      <c r="R119" s="178">
        <f>R120</f>
        <v>0</v>
      </c>
      <c r="S119" s="177"/>
      <c r="T119" s="179">
        <f>T120</f>
        <v>0</v>
      </c>
      <c r="AR119" s="180" t="s">
        <v>85</v>
      </c>
      <c r="AT119" s="181" t="s">
        <v>74</v>
      </c>
      <c r="AU119" s="181" t="s">
        <v>75</v>
      </c>
      <c r="AY119" s="180" t="s">
        <v>133</v>
      </c>
      <c r="BK119" s="182">
        <f>BK120</f>
        <v>0</v>
      </c>
    </row>
    <row r="120" spans="1:65" s="12" customFormat="1" ht="22.9" customHeight="1">
      <c r="B120" s="169"/>
      <c r="C120" s="170"/>
      <c r="D120" s="171" t="s">
        <v>74</v>
      </c>
      <c r="E120" s="183" t="s">
        <v>784</v>
      </c>
      <c r="F120" s="183" t="s">
        <v>785</v>
      </c>
      <c r="G120" s="170"/>
      <c r="H120" s="170"/>
      <c r="I120" s="173"/>
      <c r="J120" s="184">
        <f>BK120</f>
        <v>0</v>
      </c>
      <c r="K120" s="170"/>
      <c r="L120" s="175"/>
      <c r="M120" s="176"/>
      <c r="N120" s="177"/>
      <c r="O120" s="177"/>
      <c r="P120" s="178">
        <f>SUM(P121:P130)</f>
        <v>0</v>
      </c>
      <c r="Q120" s="177"/>
      <c r="R120" s="178">
        <f>SUM(R121:R130)</f>
        <v>0</v>
      </c>
      <c r="S120" s="177"/>
      <c r="T120" s="179">
        <f>SUM(T121:T130)</f>
        <v>0</v>
      </c>
      <c r="AR120" s="180" t="s">
        <v>85</v>
      </c>
      <c r="AT120" s="181" t="s">
        <v>74</v>
      </c>
      <c r="AU120" s="181" t="s">
        <v>83</v>
      </c>
      <c r="AY120" s="180" t="s">
        <v>133</v>
      </c>
      <c r="BK120" s="182">
        <f>SUM(BK121:BK130)</f>
        <v>0</v>
      </c>
    </row>
    <row r="121" spans="1:65" s="2" customFormat="1" ht="16.5" customHeight="1">
      <c r="A121" s="33"/>
      <c r="B121" s="34"/>
      <c r="C121" s="185" t="s">
        <v>83</v>
      </c>
      <c r="D121" s="185" t="s">
        <v>136</v>
      </c>
      <c r="E121" s="186" t="s">
        <v>786</v>
      </c>
      <c r="F121" s="187" t="s">
        <v>787</v>
      </c>
      <c r="G121" s="188" t="s">
        <v>641</v>
      </c>
      <c r="H121" s="189">
        <v>2</v>
      </c>
      <c r="I121" s="190"/>
      <c r="J121" s="191">
        <f t="shared" ref="J121:J130" si="0">ROUND(I121*H121,2)</f>
        <v>0</v>
      </c>
      <c r="K121" s="187" t="s">
        <v>1</v>
      </c>
      <c r="L121" s="38"/>
      <c r="M121" s="192" t="s">
        <v>1</v>
      </c>
      <c r="N121" s="193" t="s">
        <v>40</v>
      </c>
      <c r="O121" s="70"/>
      <c r="P121" s="194">
        <f t="shared" ref="P121:P130" si="1">O121*H121</f>
        <v>0</v>
      </c>
      <c r="Q121" s="194">
        <v>0</v>
      </c>
      <c r="R121" s="194">
        <f t="shared" ref="R121:R130" si="2">Q121*H121</f>
        <v>0</v>
      </c>
      <c r="S121" s="194">
        <v>0</v>
      </c>
      <c r="T121" s="195">
        <f t="shared" ref="T121:T130" si="3"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96" t="s">
        <v>141</v>
      </c>
      <c r="AT121" s="196" t="s">
        <v>136</v>
      </c>
      <c r="AU121" s="196" t="s">
        <v>85</v>
      </c>
      <c r="AY121" s="16" t="s">
        <v>133</v>
      </c>
      <c r="BE121" s="197">
        <f t="shared" ref="BE121:BE130" si="4">IF(N121="základní",J121,0)</f>
        <v>0</v>
      </c>
      <c r="BF121" s="197">
        <f t="shared" ref="BF121:BF130" si="5">IF(N121="snížená",J121,0)</f>
        <v>0</v>
      </c>
      <c r="BG121" s="197">
        <f t="shared" ref="BG121:BG130" si="6">IF(N121="zákl. přenesená",J121,0)</f>
        <v>0</v>
      </c>
      <c r="BH121" s="197">
        <f t="shared" ref="BH121:BH130" si="7">IF(N121="sníž. přenesená",J121,0)</f>
        <v>0</v>
      </c>
      <c r="BI121" s="197">
        <f t="shared" ref="BI121:BI130" si="8">IF(N121="nulová",J121,0)</f>
        <v>0</v>
      </c>
      <c r="BJ121" s="16" t="s">
        <v>83</v>
      </c>
      <c r="BK121" s="197">
        <f t="shared" ref="BK121:BK130" si="9">ROUND(I121*H121,2)</f>
        <v>0</v>
      </c>
      <c r="BL121" s="16" t="s">
        <v>141</v>
      </c>
      <c r="BM121" s="196" t="s">
        <v>85</v>
      </c>
    </row>
    <row r="122" spans="1:65" s="2" customFormat="1" ht="16.5" customHeight="1">
      <c r="A122" s="33"/>
      <c r="B122" s="34"/>
      <c r="C122" s="185" t="s">
        <v>85</v>
      </c>
      <c r="D122" s="185" t="s">
        <v>136</v>
      </c>
      <c r="E122" s="186" t="s">
        <v>788</v>
      </c>
      <c r="F122" s="187" t="s">
        <v>789</v>
      </c>
      <c r="G122" s="188" t="s">
        <v>641</v>
      </c>
      <c r="H122" s="189">
        <v>2</v>
      </c>
      <c r="I122" s="190"/>
      <c r="J122" s="191">
        <f t="shared" si="0"/>
        <v>0</v>
      </c>
      <c r="K122" s="187" t="s">
        <v>1</v>
      </c>
      <c r="L122" s="38"/>
      <c r="M122" s="192" t="s">
        <v>1</v>
      </c>
      <c r="N122" s="193" t="s">
        <v>40</v>
      </c>
      <c r="O122" s="70"/>
      <c r="P122" s="194">
        <f t="shared" si="1"/>
        <v>0</v>
      </c>
      <c r="Q122" s="194">
        <v>0</v>
      </c>
      <c r="R122" s="194">
        <f t="shared" si="2"/>
        <v>0</v>
      </c>
      <c r="S122" s="194">
        <v>0</v>
      </c>
      <c r="T122" s="195">
        <f t="shared" si="3"/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96" t="s">
        <v>141</v>
      </c>
      <c r="AT122" s="196" t="s">
        <v>136</v>
      </c>
      <c r="AU122" s="196" t="s">
        <v>85</v>
      </c>
      <c r="AY122" s="16" t="s">
        <v>133</v>
      </c>
      <c r="BE122" s="197">
        <f t="shared" si="4"/>
        <v>0</v>
      </c>
      <c r="BF122" s="197">
        <f t="shared" si="5"/>
        <v>0</v>
      </c>
      <c r="BG122" s="197">
        <f t="shared" si="6"/>
        <v>0</v>
      </c>
      <c r="BH122" s="197">
        <f t="shared" si="7"/>
        <v>0</v>
      </c>
      <c r="BI122" s="197">
        <f t="shared" si="8"/>
        <v>0</v>
      </c>
      <c r="BJ122" s="16" t="s">
        <v>83</v>
      </c>
      <c r="BK122" s="197">
        <f t="shared" si="9"/>
        <v>0</v>
      </c>
      <c r="BL122" s="16" t="s">
        <v>141</v>
      </c>
      <c r="BM122" s="196" t="s">
        <v>141</v>
      </c>
    </row>
    <row r="123" spans="1:65" s="2" customFormat="1" ht="16.5" customHeight="1">
      <c r="A123" s="33"/>
      <c r="B123" s="34"/>
      <c r="C123" s="185" t="s">
        <v>151</v>
      </c>
      <c r="D123" s="185" t="s">
        <v>136</v>
      </c>
      <c r="E123" s="186" t="s">
        <v>790</v>
      </c>
      <c r="F123" s="187" t="s">
        <v>791</v>
      </c>
      <c r="G123" s="188" t="s">
        <v>229</v>
      </c>
      <c r="H123" s="189">
        <v>4</v>
      </c>
      <c r="I123" s="190"/>
      <c r="J123" s="191">
        <f t="shared" si="0"/>
        <v>0</v>
      </c>
      <c r="K123" s="187" t="s">
        <v>1</v>
      </c>
      <c r="L123" s="38"/>
      <c r="M123" s="192" t="s">
        <v>1</v>
      </c>
      <c r="N123" s="193" t="s">
        <v>40</v>
      </c>
      <c r="O123" s="70"/>
      <c r="P123" s="194">
        <f t="shared" si="1"/>
        <v>0</v>
      </c>
      <c r="Q123" s="194">
        <v>0</v>
      </c>
      <c r="R123" s="194">
        <f t="shared" si="2"/>
        <v>0</v>
      </c>
      <c r="S123" s="194">
        <v>0</v>
      </c>
      <c r="T123" s="195">
        <f t="shared" si="3"/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96" t="s">
        <v>141</v>
      </c>
      <c r="AT123" s="196" t="s">
        <v>136</v>
      </c>
      <c r="AU123" s="196" t="s">
        <v>85</v>
      </c>
      <c r="AY123" s="16" t="s">
        <v>133</v>
      </c>
      <c r="BE123" s="197">
        <f t="shared" si="4"/>
        <v>0</v>
      </c>
      <c r="BF123" s="197">
        <f t="shared" si="5"/>
        <v>0</v>
      </c>
      <c r="BG123" s="197">
        <f t="shared" si="6"/>
        <v>0</v>
      </c>
      <c r="BH123" s="197">
        <f t="shared" si="7"/>
        <v>0</v>
      </c>
      <c r="BI123" s="197">
        <f t="shared" si="8"/>
        <v>0</v>
      </c>
      <c r="BJ123" s="16" t="s">
        <v>83</v>
      </c>
      <c r="BK123" s="197">
        <f t="shared" si="9"/>
        <v>0</v>
      </c>
      <c r="BL123" s="16" t="s">
        <v>141</v>
      </c>
      <c r="BM123" s="196" t="s">
        <v>134</v>
      </c>
    </row>
    <row r="124" spans="1:65" s="2" customFormat="1" ht="16.5" customHeight="1">
      <c r="A124" s="33"/>
      <c r="B124" s="34"/>
      <c r="C124" s="185" t="s">
        <v>141</v>
      </c>
      <c r="D124" s="185" t="s">
        <v>136</v>
      </c>
      <c r="E124" s="186" t="s">
        <v>792</v>
      </c>
      <c r="F124" s="187" t="s">
        <v>793</v>
      </c>
      <c r="G124" s="188" t="s">
        <v>641</v>
      </c>
      <c r="H124" s="189">
        <v>4</v>
      </c>
      <c r="I124" s="190"/>
      <c r="J124" s="191">
        <f t="shared" si="0"/>
        <v>0</v>
      </c>
      <c r="K124" s="187" t="s">
        <v>1</v>
      </c>
      <c r="L124" s="38"/>
      <c r="M124" s="192" t="s">
        <v>1</v>
      </c>
      <c r="N124" s="193" t="s">
        <v>40</v>
      </c>
      <c r="O124" s="70"/>
      <c r="P124" s="194">
        <f t="shared" si="1"/>
        <v>0</v>
      </c>
      <c r="Q124" s="194">
        <v>0</v>
      </c>
      <c r="R124" s="194">
        <f t="shared" si="2"/>
        <v>0</v>
      </c>
      <c r="S124" s="194">
        <v>0</v>
      </c>
      <c r="T124" s="195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96" t="s">
        <v>141</v>
      </c>
      <c r="AT124" s="196" t="s">
        <v>136</v>
      </c>
      <c r="AU124" s="196" t="s">
        <v>85</v>
      </c>
      <c r="AY124" s="16" t="s">
        <v>133</v>
      </c>
      <c r="BE124" s="197">
        <f t="shared" si="4"/>
        <v>0</v>
      </c>
      <c r="BF124" s="197">
        <f t="shared" si="5"/>
        <v>0</v>
      </c>
      <c r="BG124" s="197">
        <f t="shared" si="6"/>
        <v>0</v>
      </c>
      <c r="BH124" s="197">
        <f t="shared" si="7"/>
        <v>0</v>
      </c>
      <c r="BI124" s="197">
        <f t="shared" si="8"/>
        <v>0</v>
      </c>
      <c r="BJ124" s="16" t="s">
        <v>83</v>
      </c>
      <c r="BK124" s="197">
        <f t="shared" si="9"/>
        <v>0</v>
      </c>
      <c r="BL124" s="16" t="s">
        <v>141</v>
      </c>
      <c r="BM124" s="196" t="s">
        <v>174</v>
      </c>
    </row>
    <row r="125" spans="1:65" s="2" customFormat="1" ht="16.5" customHeight="1">
      <c r="A125" s="33"/>
      <c r="B125" s="34"/>
      <c r="C125" s="185" t="s">
        <v>160</v>
      </c>
      <c r="D125" s="185" t="s">
        <v>136</v>
      </c>
      <c r="E125" s="186" t="s">
        <v>794</v>
      </c>
      <c r="F125" s="187" t="s">
        <v>795</v>
      </c>
      <c r="G125" s="188" t="s">
        <v>674</v>
      </c>
      <c r="H125" s="189">
        <v>1</v>
      </c>
      <c r="I125" s="190"/>
      <c r="J125" s="191">
        <f t="shared" si="0"/>
        <v>0</v>
      </c>
      <c r="K125" s="187" t="s">
        <v>1</v>
      </c>
      <c r="L125" s="38"/>
      <c r="M125" s="192" t="s">
        <v>1</v>
      </c>
      <c r="N125" s="193" t="s">
        <v>40</v>
      </c>
      <c r="O125" s="70"/>
      <c r="P125" s="194">
        <f t="shared" si="1"/>
        <v>0</v>
      </c>
      <c r="Q125" s="194">
        <v>0</v>
      </c>
      <c r="R125" s="194">
        <f t="shared" si="2"/>
        <v>0</v>
      </c>
      <c r="S125" s="194">
        <v>0</v>
      </c>
      <c r="T125" s="195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96" t="s">
        <v>141</v>
      </c>
      <c r="AT125" s="196" t="s">
        <v>136</v>
      </c>
      <c r="AU125" s="196" t="s">
        <v>85</v>
      </c>
      <c r="AY125" s="16" t="s">
        <v>133</v>
      </c>
      <c r="BE125" s="197">
        <f t="shared" si="4"/>
        <v>0</v>
      </c>
      <c r="BF125" s="197">
        <f t="shared" si="5"/>
        <v>0</v>
      </c>
      <c r="BG125" s="197">
        <f t="shared" si="6"/>
        <v>0</v>
      </c>
      <c r="BH125" s="197">
        <f t="shared" si="7"/>
        <v>0</v>
      </c>
      <c r="BI125" s="197">
        <f t="shared" si="8"/>
        <v>0</v>
      </c>
      <c r="BJ125" s="16" t="s">
        <v>83</v>
      </c>
      <c r="BK125" s="197">
        <f t="shared" si="9"/>
        <v>0</v>
      </c>
      <c r="BL125" s="16" t="s">
        <v>141</v>
      </c>
      <c r="BM125" s="196" t="s">
        <v>184</v>
      </c>
    </row>
    <row r="126" spans="1:65" s="2" customFormat="1" ht="21.75" customHeight="1">
      <c r="A126" s="33"/>
      <c r="B126" s="34"/>
      <c r="C126" s="185" t="s">
        <v>134</v>
      </c>
      <c r="D126" s="185" t="s">
        <v>136</v>
      </c>
      <c r="E126" s="186" t="s">
        <v>796</v>
      </c>
      <c r="F126" s="187" t="s">
        <v>797</v>
      </c>
      <c r="G126" s="188" t="s">
        <v>641</v>
      </c>
      <c r="H126" s="189">
        <v>2</v>
      </c>
      <c r="I126" s="190"/>
      <c r="J126" s="191">
        <f t="shared" si="0"/>
        <v>0</v>
      </c>
      <c r="K126" s="187" t="s">
        <v>1</v>
      </c>
      <c r="L126" s="38"/>
      <c r="M126" s="192" t="s">
        <v>1</v>
      </c>
      <c r="N126" s="193" t="s">
        <v>40</v>
      </c>
      <c r="O126" s="70"/>
      <c r="P126" s="194">
        <f t="shared" si="1"/>
        <v>0</v>
      </c>
      <c r="Q126" s="194">
        <v>0</v>
      </c>
      <c r="R126" s="194">
        <f t="shared" si="2"/>
        <v>0</v>
      </c>
      <c r="S126" s="194">
        <v>0</v>
      </c>
      <c r="T126" s="195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96" t="s">
        <v>141</v>
      </c>
      <c r="AT126" s="196" t="s">
        <v>136</v>
      </c>
      <c r="AU126" s="196" t="s">
        <v>85</v>
      </c>
      <c r="AY126" s="16" t="s">
        <v>133</v>
      </c>
      <c r="BE126" s="197">
        <f t="shared" si="4"/>
        <v>0</v>
      </c>
      <c r="BF126" s="197">
        <f t="shared" si="5"/>
        <v>0</v>
      </c>
      <c r="BG126" s="197">
        <f t="shared" si="6"/>
        <v>0</v>
      </c>
      <c r="BH126" s="197">
        <f t="shared" si="7"/>
        <v>0</v>
      </c>
      <c r="BI126" s="197">
        <f t="shared" si="8"/>
        <v>0</v>
      </c>
      <c r="BJ126" s="16" t="s">
        <v>83</v>
      </c>
      <c r="BK126" s="197">
        <f t="shared" si="9"/>
        <v>0</v>
      </c>
      <c r="BL126" s="16" t="s">
        <v>141</v>
      </c>
      <c r="BM126" s="196" t="s">
        <v>8</v>
      </c>
    </row>
    <row r="127" spans="1:65" s="2" customFormat="1" ht="21.75" customHeight="1">
      <c r="A127" s="33"/>
      <c r="B127" s="34"/>
      <c r="C127" s="185" t="s">
        <v>168</v>
      </c>
      <c r="D127" s="185" t="s">
        <v>136</v>
      </c>
      <c r="E127" s="186" t="s">
        <v>798</v>
      </c>
      <c r="F127" s="187" t="s">
        <v>799</v>
      </c>
      <c r="G127" s="188" t="s">
        <v>674</v>
      </c>
      <c r="H127" s="189">
        <v>2</v>
      </c>
      <c r="I127" s="190"/>
      <c r="J127" s="191">
        <f t="shared" si="0"/>
        <v>0</v>
      </c>
      <c r="K127" s="187" t="s">
        <v>1</v>
      </c>
      <c r="L127" s="38"/>
      <c r="M127" s="192" t="s">
        <v>1</v>
      </c>
      <c r="N127" s="193" t="s">
        <v>40</v>
      </c>
      <c r="O127" s="70"/>
      <c r="P127" s="194">
        <f t="shared" si="1"/>
        <v>0</v>
      </c>
      <c r="Q127" s="194">
        <v>0</v>
      </c>
      <c r="R127" s="194">
        <f t="shared" si="2"/>
        <v>0</v>
      </c>
      <c r="S127" s="194">
        <v>0</v>
      </c>
      <c r="T127" s="195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96" t="s">
        <v>141</v>
      </c>
      <c r="AT127" s="196" t="s">
        <v>136</v>
      </c>
      <c r="AU127" s="196" t="s">
        <v>85</v>
      </c>
      <c r="AY127" s="16" t="s">
        <v>133</v>
      </c>
      <c r="BE127" s="197">
        <f t="shared" si="4"/>
        <v>0</v>
      </c>
      <c r="BF127" s="197">
        <f t="shared" si="5"/>
        <v>0</v>
      </c>
      <c r="BG127" s="197">
        <f t="shared" si="6"/>
        <v>0</v>
      </c>
      <c r="BH127" s="197">
        <f t="shared" si="7"/>
        <v>0</v>
      </c>
      <c r="BI127" s="197">
        <f t="shared" si="8"/>
        <v>0</v>
      </c>
      <c r="BJ127" s="16" t="s">
        <v>83</v>
      </c>
      <c r="BK127" s="197">
        <f t="shared" si="9"/>
        <v>0</v>
      </c>
      <c r="BL127" s="16" t="s">
        <v>141</v>
      </c>
      <c r="BM127" s="196" t="s">
        <v>205</v>
      </c>
    </row>
    <row r="128" spans="1:65" s="2" customFormat="1" ht="16.5" customHeight="1">
      <c r="A128" s="33"/>
      <c r="B128" s="34"/>
      <c r="C128" s="185" t="s">
        <v>174</v>
      </c>
      <c r="D128" s="185" t="s">
        <v>136</v>
      </c>
      <c r="E128" s="186" t="s">
        <v>800</v>
      </c>
      <c r="F128" s="187" t="s">
        <v>775</v>
      </c>
      <c r="G128" s="188" t="s">
        <v>674</v>
      </c>
      <c r="H128" s="189">
        <v>1</v>
      </c>
      <c r="I128" s="190"/>
      <c r="J128" s="191">
        <f t="shared" si="0"/>
        <v>0</v>
      </c>
      <c r="K128" s="187" t="s">
        <v>1</v>
      </c>
      <c r="L128" s="38"/>
      <c r="M128" s="192" t="s">
        <v>1</v>
      </c>
      <c r="N128" s="193" t="s">
        <v>40</v>
      </c>
      <c r="O128" s="70"/>
      <c r="P128" s="194">
        <f t="shared" si="1"/>
        <v>0</v>
      </c>
      <c r="Q128" s="194">
        <v>0</v>
      </c>
      <c r="R128" s="194">
        <f t="shared" si="2"/>
        <v>0</v>
      </c>
      <c r="S128" s="194">
        <v>0</v>
      </c>
      <c r="T128" s="195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96" t="s">
        <v>141</v>
      </c>
      <c r="AT128" s="196" t="s">
        <v>136</v>
      </c>
      <c r="AU128" s="196" t="s">
        <v>85</v>
      </c>
      <c r="AY128" s="16" t="s">
        <v>133</v>
      </c>
      <c r="BE128" s="197">
        <f t="shared" si="4"/>
        <v>0</v>
      </c>
      <c r="BF128" s="197">
        <f t="shared" si="5"/>
        <v>0</v>
      </c>
      <c r="BG128" s="197">
        <f t="shared" si="6"/>
        <v>0</v>
      </c>
      <c r="BH128" s="197">
        <f t="shared" si="7"/>
        <v>0</v>
      </c>
      <c r="BI128" s="197">
        <f t="shared" si="8"/>
        <v>0</v>
      </c>
      <c r="BJ128" s="16" t="s">
        <v>83</v>
      </c>
      <c r="BK128" s="197">
        <f t="shared" si="9"/>
        <v>0</v>
      </c>
      <c r="BL128" s="16" t="s">
        <v>141</v>
      </c>
      <c r="BM128" s="196" t="s">
        <v>215</v>
      </c>
    </row>
    <row r="129" spans="1:65" s="2" customFormat="1" ht="16.5" customHeight="1">
      <c r="A129" s="33"/>
      <c r="B129" s="34"/>
      <c r="C129" s="185" t="s">
        <v>180</v>
      </c>
      <c r="D129" s="185" t="s">
        <v>136</v>
      </c>
      <c r="E129" s="186" t="s">
        <v>801</v>
      </c>
      <c r="F129" s="187" t="s">
        <v>802</v>
      </c>
      <c r="G129" s="188" t="s">
        <v>674</v>
      </c>
      <c r="H129" s="189">
        <v>1</v>
      </c>
      <c r="I129" s="190"/>
      <c r="J129" s="191">
        <f t="shared" si="0"/>
        <v>0</v>
      </c>
      <c r="K129" s="187" t="s">
        <v>1</v>
      </c>
      <c r="L129" s="38"/>
      <c r="M129" s="192" t="s">
        <v>1</v>
      </c>
      <c r="N129" s="193" t="s">
        <v>40</v>
      </c>
      <c r="O129" s="70"/>
      <c r="P129" s="194">
        <f t="shared" si="1"/>
        <v>0</v>
      </c>
      <c r="Q129" s="194">
        <v>0</v>
      </c>
      <c r="R129" s="194">
        <f t="shared" si="2"/>
        <v>0</v>
      </c>
      <c r="S129" s="194">
        <v>0</v>
      </c>
      <c r="T129" s="195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96" t="s">
        <v>141</v>
      </c>
      <c r="AT129" s="196" t="s">
        <v>136</v>
      </c>
      <c r="AU129" s="196" t="s">
        <v>85</v>
      </c>
      <c r="AY129" s="16" t="s">
        <v>133</v>
      </c>
      <c r="BE129" s="197">
        <f t="shared" si="4"/>
        <v>0</v>
      </c>
      <c r="BF129" s="197">
        <f t="shared" si="5"/>
        <v>0</v>
      </c>
      <c r="BG129" s="197">
        <f t="shared" si="6"/>
        <v>0</v>
      </c>
      <c r="BH129" s="197">
        <f t="shared" si="7"/>
        <v>0</v>
      </c>
      <c r="BI129" s="197">
        <f t="shared" si="8"/>
        <v>0</v>
      </c>
      <c r="BJ129" s="16" t="s">
        <v>83</v>
      </c>
      <c r="BK129" s="197">
        <f t="shared" si="9"/>
        <v>0</v>
      </c>
      <c r="BL129" s="16" t="s">
        <v>141</v>
      </c>
      <c r="BM129" s="196" t="s">
        <v>226</v>
      </c>
    </row>
    <row r="130" spans="1:65" s="2" customFormat="1" ht="16.5" customHeight="1">
      <c r="A130" s="33"/>
      <c r="B130" s="34"/>
      <c r="C130" s="185" t="s">
        <v>184</v>
      </c>
      <c r="D130" s="185" t="s">
        <v>136</v>
      </c>
      <c r="E130" s="186" t="s">
        <v>803</v>
      </c>
      <c r="F130" s="187" t="s">
        <v>804</v>
      </c>
      <c r="G130" s="188" t="s">
        <v>674</v>
      </c>
      <c r="H130" s="189">
        <v>1</v>
      </c>
      <c r="I130" s="190"/>
      <c r="J130" s="191">
        <f t="shared" si="0"/>
        <v>0</v>
      </c>
      <c r="K130" s="187" t="s">
        <v>1</v>
      </c>
      <c r="L130" s="38"/>
      <c r="M130" s="234" t="s">
        <v>1</v>
      </c>
      <c r="N130" s="235" t="s">
        <v>40</v>
      </c>
      <c r="O130" s="236"/>
      <c r="P130" s="237">
        <f t="shared" si="1"/>
        <v>0</v>
      </c>
      <c r="Q130" s="237">
        <v>0</v>
      </c>
      <c r="R130" s="237">
        <f t="shared" si="2"/>
        <v>0</v>
      </c>
      <c r="S130" s="237">
        <v>0</v>
      </c>
      <c r="T130" s="238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96" t="s">
        <v>141</v>
      </c>
      <c r="AT130" s="196" t="s">
        <v>136</v>
      </c>
      <c r="AU130" s="196" t="s">
        <v>85</v>
      </c>
      <c r="AY130" s="16" t="s">
        <v>133</v>
      </c>
      <c r="BE130" s="197">
        <f t="shared" si="4"/>
        <v>0</v>
      </c>
      <c r="BF130" s="197">
        <f t="shared" si="5"/>
        <v>0</v>
      </c>
      <c r="BG130" s="197">
        <f t="shared" si="6"/>
        <v>0</v>
      </c>
      <c r="BH130" s="197">
        <f t="shared" si="7"/>
        <v>0</v>
      </c>
      <c r="BI130" s="197">
        <f t="shared" si="8"/>
        <v>0</v>
      </c>
      <c r="BJ130" s="16" t="s">
        <v>83</v>
      </c>
      <c r="BK130" s="197">
        <f t="shared" si="9"/>
        <v>0</v>
      </c>
      <c r="BL130" s="16" t="s">
        <v>141</v>
      </c>
      <c r="BM130" s="196" t="s">
        <v>236</v>
      </c>
    </row>
    <row r="131" spans="1:65" s="2" customFormat="1" ht="6.95" customHeight="1">
      <c r="A131" s="33"/>
      <c r="B131" s="53"/>
      <c r="C131" s="54"/>
      <c r="D131" s="54"/>
      <c r="E131" s="54"/>
      <c r="F131" s="54"/>
      <c r="G131" s="54"/>
      <c r="H131" s="54"/>
      <c r="I131" s="54"/>
      <c r="J131" s="54"/>
      <c r="K131" s="54"/>
      <c r="L131" s="38"/>
      <c r="M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</sheetData>
  <sheetProtection algorithmName="SHA-512" hashValue="Q/OBMJIl9g6bB6w291NKi8s4BLT8AC69ZA1njmE9aR5yWu7p8LgsGWp3NWUeb7yQEjMTxZbE+oAsLUS3hu/86g==" saltValue="liTain5N4DtjMp/oR2Ek38/ecOqtrLdWf3XUpqyP5mU8jasOF0DwEpd8cjFhPLFAUvKg3wG8si3JFMPJlFPCqQ==" spinCount="100000" sheet="1" objects="1" scenarios="1" formatColumns="0" formatRows="0" autoFilter="0"/>
  <autoFilter ref="C117:K130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AT2" s="16" t="s">
        <v>97</v>
      </c>
    </row>
    <row r="3" spans="1:46" s="1" customFormat="1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85</v>
      </c>
    </row>
    <row r="4" spans="1:46" s="1" customFormat="1" ht="24.95" customHeight="1">
      <c r="B4" s="19"/>
      <c r="D4" s="109" t="s">
        <v>98</v>
      </c>
      <c r="L4" s="19"/>
      <c r="M4" s="110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1" t="s">
        <v>16</v>
      </c>
      <c r="L6" s="19"/>
    </row>
    <row r="7" spans="1:46" s="1" customFormat="1" ht="16.5" customHeight="1">
      <c r="B7" s="19"/>
      <c r="E7" s="280" t="str">
        <f>'Rekapitulace stavby'!K6</f>
        <v>ZŠ Sokolovská - stavební úprava</v>
      </c>
      <c r="F7" s="281"/>
      <c r="G7" s="281"/>
      <c r="H7" s="281"/>
      <c r="L7" s="19"/>
    </row>
    <row r="8" spans="1:46" s="2" customFormat="1" ht="12" customHeight="1">
      <c r="A8" s="33"/>
      <c r="B8" s="38"/>
      <c r="C8" s="33"/>
      <c r="D8" s="111" t="s">
        <v>99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82" t="s">
        <v>805</v>
      </c>
      <c r="F9" s="283"/>
      <c r="G9" s="283"/>
      <c r="H9" s="283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>
        <f>'Rekapitulace stavby'!AN8</f>
        <v>0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11" t="s">
        <v>23</v>
      </c>
      <c r="E14" s="33"/>
      <c r="F14" s="33"/>
      <c r="G14" s="33"/>
      <c r="H14" s="33"/>
      <c r="I14" s="111" t="s">
        <v>24</v>
      </c>
      <c r="J14" s="112" t="s">
        <v>1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12" t="s">
        <v>25</v>
      </c>
      <c r="F15" s="33"/>
      <c r="G15" s="33"/>
      <c r="H15" s="33"/>
      <c r="I15" s="111" t="s">
        <v>26</v>
      </c>
      <c r="J15" s="112" t="s">
        <v>1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11" t="s">
        <v>27</v>
      </c>
      <c r="E17" s="33"/>
      <c r="F17" s="33"/>
      <c r="G17" s="33"/>
      <c r="H17" s="33"/>
      <c r="I17" s="111" t="s">
        <v>24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84" t="str">
        <f>'Rekapitulace stavby'!E14</f>
        <v>Vyplň údaj</v>
      </c>
      <c r="F18" s="285"/>
      <c r="G18" s="285"/>
      <c r="H18" s="285"/>
      <c r="I18" s="111" t="s">
        <v>26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11" t="s">
        <v>29</v>
      </c>
      <c r="E20" s="33"/>
      <c r="F20" s="33"/>
      <c r="G20" s="33"/>
      <c r="H20" s="33"/>
      <c r="I20" s="111" t="s">
        <v>24</v>
      </c>
      <c r="J20" s="112" t="s">
        <v>1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12" t="s">
        <v>30</v>
      </c>
      <c r="F21" s="33"/>
      <c r="G21" s="33"/>
      <c r="H21" s="33"/>
      <c r="I21" s="111" t="s">
        <v>26</v>
      </c>
      <c r="J21" s="112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11" t="s">
        <v>32</v>
      </c>
      <c r="E23" s="33"/>
      <c r="F23" s="33"/>
      <c r="G23" s="33"/>
      <c r="H23" s="33"/>
      <c r="I23" s="111" t="s">
        <v>24</v>
      </c>
      <c r="J23" s="112" t="s">
        <v>1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12" t="s">
        <v>33</v>
      </c>
      <c r="F24" s="33"/>
      <c r="G24" s="33"/>
      <c r="H24" s="33"/>
      <c r="I24" s="111" t="s">
        <v>26</v>
      </c>
      <c r="J24" s="112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11" t="s">
        <v>34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4"/>
      <c r="B27" s="115"/>
      <c r="C27" s="114"/>
      <c r="D27" s="114"/>
      <c r="E27" s="286" t="s">
        <v>1</v>
      </c>
      <c r="F27" s="286"/>
      <c r="G27" s="286"/>
      <c r="H27" s="286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8" t="s">
        <v>35</v>
      </c>
      <c r="E30" s="33"/>
      <c r="F30" s="33"/>
      <c r="G30" s="33"/>
      <c r="H30" s="33"/>
      <c r="I30" s="33"/>
      <c r="J30" s="119">
        <f>ROUND(J119,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20" t="s">
        <v>37</v>
      </c>
      <c r="G32" s="33"/>
      <c r="H32" s="33"/>
      <c r="I32" s="120" t="s">
        <v>36</v>
      </c>
      <c r="J32" s="120" t="s">
        <v>38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21" t="s">
        <v>39</v>
      </c>
      <c r="E33" s="111" t="s">
        <v>40</v>
      </c>
      <c r="F33" s="122">
        <f>ROUND((SUM(BE119:BE128)),  2)</f>
        <v>0</v>
      </c>
      <c r="G33" s="33"/>
      <c r="H33" s="33"/>
      <c r="I33" s="123">
        <v>0.21</v>
      </c>
      <c r="J33" s="122">
        <f>ROUND(((SUM(BE119:BE128))*I33),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11" t="s">
        <v>41</v>
      </c>
      <c r="F34" s="122">
        <f>ROUND((SUM(BF119:BF128)),  2)</f>
        <v>0</v>
      </c>
      <c r="G34" s="33"/>
      <c r="H34" s="33"/>
      <c r="I34" s="123">
        <v>0.12</v>
      </c>
      <c r="J34" s="122">
        <f>ROUND(((SUM(BF119:BF128))*I34),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42</v>
      </c>
      <c r="F35" s="122">
        <f>ROUND((SUM(BG119:BG128)),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43</v>
      </c>
      <c r="F36" s="122">
        <f>ROUND((SUM(BH119:BH128)),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44</v>
      </c>
      <c r="F37" s="122">
        <f>ROUND((SUM(BI119:BI128)),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4"/>
      <c r="D39" s="125" t="s">
        <v>45</v>
      </c>
      <c r="E39" s="126"/>
      <c r="F39" s="126"/>
      <c r="G39" s="127" t="s">
        <v>46</v>
      </c>
      <c r="H39" s="128" t="s">
        <v>47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0"/>
      <c r="D50" s="131" t="s">
        <v>48</v>
      </c>
      <c r="E50" s="132"/>
      <c r="F50" s="132"/>
      <c r="G50" s="131" t="s">
        <v>49</v>
      </c>
      <c r="H50" s="132"/>
      <c r="I50" s="132"/>
      <c r="J50" s="132"/>
      <c r="K50" s="132"/>
      <c r="L50" s="50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33" t="s">
        <v>50</v>
      </c>
      <c r="E61" s="134"/>
      <c r="F61" s="135" t="s">
        <v>51</v>
      </c>
      <c r="G61" s="133" t="s">
        <v>50</v>
      </c>
      <c r="H61" s="134"/>
      <c r="I61" s="134"/>
      <c r="J61" s="136" t="s">
        <v>51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31" t="s">
        <v>52</v>
      </c>
      <c r="E65" s="137"/>
      <c r="F65" s="137"/>
      <c r="G65" s="131" t="s">
        <v>53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33" t="s">
        <v>50</v>
      </c>
      <c r="E76" s="134"/>
      <c r="F76" s="135" t="s">
        <v>51</v>
      </c>
      <c r="G76" s="133" t="s">
        <v>50</v>
      </c>
      <c r="H76" s="134"/>
      <c r="I76" s="134"/>
      <c r="J76" s="136" t="s">
        <v>51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101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87" t="str">
        <f>E7</f>
        <v>ZŠ Sokolovská - stavební úprava</v>
      </c>
      <c r="F85" s="288"/>
      <c r="G85" s="288"/>
      <c r="H85" s="288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99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239" t="str">
        <f>E9</f>
        <v>SO 999 - Vícerozpočtové náklady</v>
      </c>
      <c r="F87" s="289"/>
      <c r="G87" s="289"/>
      <c r="H87" s="289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5"/>
      <c r="E89" s="35"/>
      <c r="F89" s="26" t="str">
        <f>F12</f>
        <v xml:space="preserve"> </v>
      </c>
      <c r="G89" s="35"/>
      <c r="H89" s="35"/>
      <c r="I89" s="28" t="s">
        <v>22</v>
      </c>
      <c r="J89" s="65">
        <f>IF(J12="","",J12)</f>
        <v>0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23</v>
      </c>
      <c r="D91" s="35"/>
      <c r="E91" s="35"/>
      <c r="F91" s="26" t="str">
        <f>E15</f>
        <v>Statutární město Liberec</v>
      </c>
      <c r="G91" s="35"/>
      <c r="H91" s="35"/>
      <c r="I91" s="28" t="s">
        <v>29</v>
      </c>
      <c r="J91" s="31" t="str">
        <f>E21</f>
        <v>Atelier Janek spol. s r.o., Jan Svoboda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5"/>
      <c r="E92" s="35"/>
      <c r="F92" s="26" t="str">
        <f>IF(E18="","",E18)</f>
        <v>Vyplň údaj</v>
      </c>
      <c r="G92" s="35"/>
      <c r="H92" s="35"/>
      <c r="I92" s="28" t="s">
        <v>32</v>
      </c>
      <c r="J92" s="31" t="str">
        <f>E24</f>
        <v>Bc. Zuzana Kosáková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42" t="s">
        <v>102</v>
      </c>
      <c r="D94" s="143"/>
      <c r="E94" s="143"/>
      <c r="F94" s="143"/>
      <c r="G94" s="143"/>
      <c r="H94" s="143"/>
      <c r="I94" s="143"/>
      <c r="J94" s="144" t="s">
        <v>103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5" t="s">
        <v>104</v>
      </c>
      <c r="D96" s="35"/>
      <c r="E96" s="35"/>
      <c r="F96" s="35"/>
      <c r="G96" s="35"/>
      <c r="H96" s="35"/>
      <c r="I96" s="35"/>
      <c r="J96" s="83">
        <f>J119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105</v>
      </c>
    </row>
    <row r="97" spans="1:31" s="9" customFormat="1" ht="24.95" customHeight="1">
      <c r="B97" s="146"/>
      <c r="C97" s="147"/>
      <c r="D97" s="148" t="s">
        <v>806</v>
      </c>
      <c r="E97" s="149"/>
      <c r="F97" s="149"/>
      <c r="G97" s="149"/>
      <c r="H97" s="149"/>
      <c r="I97" s="149"/>
      <c r="J97" s="150">
        <f>J120</f>
        <v>0</v>
      </c>
      <c r="K97" s="147"/>
      <c r="L97" s="151"/>
    </row>
    <row r="98" spans="1:31" s="10" customFormat="1" ht="19.899999999999999" customHeight="1">
      <c r="B98" s="152"/>
      <c r="C98" s="153"/>
      <c r="D98" s="154" t="s">
        <v>807</v>
      </c>
      <c r="E98" s="155"/>
      <c r="F98" s="155"/>
      <c r="G98" s="155"/>
      <c r="H98" s="155"/>
      <c r="I98" s="155"/>
      <c r="J98" s="156">
        <f>J121</f>
        <v>0</v>
      </c>
      <c r="K98" s="153"/>
      <c r="L98" s="157"/>
    </row>
    <row r="99" spans="1:31" s="10" customFormat="1" ht="19.899999999999999" customHeight="1">
      <c r="B99" s="152"/>
      <c r="C99" s="153"/>
      <c r="D99" s="154" t="s">
        <v>808</v>
      </c>
      <c r="E99" s="155"/>
      <c r="F99" s="155"/>
      <c r="G99" s="155"/>
      <c r="H99" s="155"/>
      <c r="I99" s="155"/>
      <c r="J99" s="156">
        <f>J127</f>
        <v>0</v>
      </c>
      <c r="K99" s="153"/>
      <c r="L99" s="157"/>
    </row>
    <row r="100" spans="1:31" s="2" customFormat="1" ht="21.75" customHeight="1">
      <c r="A100" s="33"/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50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31" s="2" customFormat="1" ht="6.95" customHeight="1">
      <c r="A101" s="33"/>
      <c r="B101" s="53"/>
      <c r="C101" s="54"/>
      <c r="D101" s="54"/>
      <c r="E101" s="54"/>
      <c r="F101" s="54"/>
      <c r="G101" s="54"/>
      <c r="H101" s="54"/>
      <c r="I101" s="54"/>
      <c r="J101" s="54"/>
      <c r="K101" s="54"/>
      <c r="L101" s="50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5" spans="1:31" s="2" customFormat="1" ht="6.95" customHeight="1">
      <c r="A105" s="33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24.95" customHeight="1">
      <c r="A106" s="33"/>
      <c r="B106" s="34"/>
      <c r="C106" s="22" t="s">
        <v>118</v>
      </c>
      <c r="D106" s="35"/>
      <c r="E106" s="35"/>
      <c r="F106" s="35"/>
      <c r="G106" s="35"/>
      <c r="H106" s="35"/>
      <c r="I106" s="35"/>
      <c r="J106" s="35"/>
      <c r="K106" s="35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>
      <c r="A107" s="33"/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8" t="s">
        <v>16</v>
      </c>
      <c r="D108" s="35"/>
      <c r="E108" s="35"/>
      <c r="F108" s="35"/>
      <c r="G108" s="35"/>
      <c r="H108" s="35"/>
      <c r="I108" s="35"/>
      <c r="J108" s="35"/>
      <c r="K108" s="35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6.5" customHeight="1">
      <c r="A109" s="33"/>
      <c r="B109" s="34"/>
      <c r="C109" s="35"/>
      <c r="D109" s="35"/>
      <c r="E109" s="287" t="str">
        <f>E7</f>
        <v>ZŠ Sokolovská - stavební úprava</v>
      </c>
      <c r="F109" s="288"/>
      <c r="G109" s="288"/>
      <c r="H109" s="288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99</v>
      </c>
      <c r="D110" s="35"/>
      <c r="E110" s="35"/>
      <c r="F110" s="35"/>
      <c r="G110" s="35"/>
      <c r="H110" s="35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5"/>
      <c r="D111" s="35"/>
      <c r="E111" s="239" t="str">
        <f>E9</f>
        <v>SO 999 - Vícerozpočtové náklady</v>
      </c>
      <c r="F111" s="289"/>
      <c r="G111" s="289"/>
      <c r="H111" s="289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20</v>
      </c>
      <c r="D113" s="35"/>
      <c r="E113" s="35"/>
      <c r="F113" s="26" t="str">
        <f>F12</f>
        <v xml:space="preserve"> </v>
      </c>
      <c r="G113" s="35"/>
      <c r="H113" s="35"/>
      <c r="I113" s="28" t="s">
        <v>22</v>
      </c>
      <c r="J113" s="65">
        <f>IF(J12="","",J12)</f>
        <v>0</v>
      </c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5" customHeight="1">
      <c r="A114" s="33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25.7" customHeight="1">
      <c r="A115" s="33"/>
      <c r="B115" s="34"/>
      <c r="C115" s="28" t="s">
        <v>23</v>
      </c>
      <c r="D115" s="35"/>
      <c r="E115" s="35"/>
      <c r="F115" s="26" t="str">
        <f>E15</f>
        <v>Statutární město Liberec</v>
      </c>
      <c r="G115" s="35"/>
      <c r="H115" s="35"/>
      <c r="I115" s="28" t="s">
        <v>29</v>
      </c>
      <c r="J115" s="31" t="str">
        <f>E21</f>
        <v>Atelier Janek spol. s r.o., Jan Svoboda</v>
      </c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5.2" customHeight="1">
      <c r="A116" s="33"/>
      <c r="B116" s="34"/>
      <c r="C116" s="28" t="s">
        <v>27</v>
      </c>
      <c r="D116" s="35"/>
      <c r="E116" s="35"/>
      <c r="F116" s="26" t="str">
        <f>IF(E18="","",E18)</f>
        <v>Vyplň údaj</v>
      </c>
      <c r="G116" s="35"/>
      <c r="H116" s="35"/>
      <c r="I116" s="28" t="s">
        <v>32</v>
      </c>
      <c r="J116" s="31" t="str">
        <f>E24</f>
        <v>Bc. Zuzana Kosáková</v>
      </c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0.35" customHeight="1">
      <c r="A117" s="33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11" customFormat="1" ht="29.25" customHeight="1">
      <c r="A118" s="158"/>
      <c r="B118" s="159"/>
      <c r="C118" s="160" t="s">
        <v>119</v>
      </c>
      <c r="D118" s="161" t="s">
        <v>60</v>
      </c>
      <c r="E118" s="161" t="s">
        <v>56</v>
      </c>
      <c r="F118" s="161" t="s">
        <v>57</v>
      </c>
      <c r="G118" s="161" t="s">
        <v>120</v>
      </c>
      <c r="H118" s="161" t="s">
        <v>121</v>
      </c>
      <c r="I118" s="161" t="s">
        <v>122</v>
      </c>
      <c r="J118" s="161" t="s">
        <v>103</v>
      </c>
      <c r="K118" s="162" t="s">
        <v>123</v>
      </c>
      <c r="L118" s="163"/>
      <c r="M118" s="74" t="s">
        <v>1</v>
      </c>
      <c r="N118" s="75" t="s">
        <v>39</v>
      </c>
      <c r="O118" s="75" t="s">
        <v>124</v>
      </c>
      <c r="P118" s="75" t="s">
        <v>125</v>
      </c>
      <c r="Q118" s="75" t="s">
        <v>126</v>
      </c>
      <c r="R118" s="75" t="s">
        <v>127</v>
      </c>
      <c r="S118" s="75" t="s">
        <v>128</v>
      </c>
      <c r="T118" s="76" t="s">
        <v>129</v>
      </c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</row>
    <row r="119" spans="1:65" s="2" customFormat="1" ht="22.9" customHeight="1">
      <c r="A119" s="33"/>
      <c r="B119" s="34"/>
      <c r="C119" s="81" t="s">
        <v>130</v>
      </c>
      <c r="D119" s="35"/>
      <c r="E119" s="35"/>
      <c r="F119" s="35"/>
      <c r="G119" s="35"/>
      <c r="H119" s="35"/>
      <c r="I119" s="35"/>
      <c r="J119" s="164">
        <f>BK119</f>
        <v>0</v>
      </c>
      <c r="K119" s="35"/>
      <c r="L119" s="38"/>
      <c r="M119" s="77"/>
      <c r="N119" s="165"/>
      <c r="O119" s="78"/>
      <c r="P119" s="166">
        <f>P120</f>
        <v>0</v>
      </c>
      <c r="Q119" s="78"/>
      <c r="R119" s="166">
        <f>R120</f>
        <v>0</v>
      </c>
      <c r="S119" s="78"/>
      <c r="T119" s="167">
        <f>T120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6" t="s">
        <v>74</v>
      </c>
      <c r="AU119" s="16" t="s">
        <v>105</v>
      </c>
      <c r="BK119" s="168">
        <f>BK120</f>
        <v>0</v>
      </c>
    </row>
    <row r="120" spans="1:65" s="12" customFormat="1" ht="25.9" customHeight="1">
      <c r="B120" s="169"/>
      <c r="C120" s="170"/>
      <c r="D120" s="171" t="s">
        <v>74</v>
      </c>
      <c r="E120" s="172" t="s">
        <v>725</v>
      </c>
      <c r="F120" s="172" t="s">
        <v>809</v>
      </c>
      <c r="G120" s="170"/>
      <c r="H120" s="170"/>
      <c r="I120" s="173"/>
      <c r="J120" s="174">
        <f>BK120</f>
        <v>0</v>
      </c>
      <c r="K120" s="170"/>
      <c r="L120" s="175"/>
      <c r="M120" s="176"/>
      <c r="N120" s="177"/>
      <c r="O120" s="177"/>
      <c r="P120" s="178">
        <f>P121+P127</f>
        <v>0</v>
      </c>
      <c r="Q120" s="177"/>
      <c r="R120" s="178">
        <f>R121+R127</f>
        <v>0</v>
      </c>
      <c r="S120" s="177"/>
      <c r="T120" s="179">
        <f>T121+T127</f>
        <v>0</v>
      </c>
      <c r="AR120" s="180" t="s">
        <v>160</v>
      </c>
      <c r="AT120" s="181" t="s">
        <v>74</v>
      </c>
      <c r="AU120" s="181" t="s">
        <v>75</v>
      </c>
      <c r="AY120" s="180" t="s">
        <v>133</v>
      </c>
      <c r="BK120" s="182">
        <f>BK121+BK127</f>
        <v>0</v>
      </c>
    </row>
    <row r="121" spans="1:65" s="12" customFormat="1" ht="22.9" customHeight="1">
      <c r="B121" s="169"/>
      <c r="C121" s="170"/>
      <c r="D121" s="171" t="s">
        <v>74</v>
      </c>
      <c r="E121" s="183" t="s">
        <v>810</v>
      </c>
      <c r="F121" s="183" t="s">
        <v>811</v>
      </c>
      <c r="G121" s="170"/>
      <c r="H121" s="170"/>
      <c r="I121" s="173"/>
      <c r="J121" s="184">
        <f>BK121</f>
        <v>0</v>
      </c>
      <c r="K121" s="170"/>
      <c r="L121" s="175"/>
      <c r="M121" s="176"/>
      <c r="N121" s="177"/>
      <c r="O121" s="177"/>
      <c r="P121" s="178">
        <f>SUM(P122:P126)</f>
        <v>0</v>
      </c>
      <c r="Q121" s="177"/>
      <c r="R121" s="178">
        <f>SUM(R122:R126)</f>
        <v>0</v>
      </c>
      <c r="S121" s="177"/>
      <c r="T121" s="179">
        <f>SUM(T122:T126)</f>
        <v>0</v>
      </c>
      <c r="AR121" s="180" t="s">
        <v>160</v>
      </c>
      <c r="AT121" s="181" t="s">
        <v>74</v>
      </c>
      <c r="AU121" s="181" t="s">
        <v>83</v>
      </c>
      <c r="AY121" s="180" t="s">
        <v>133</v>
      </c>
      <c r="BK121" s="182">
        <f>SUM(BK122:BK126)</f>
        <v>0</v>
      </c>
    </row>
    <row r="122" spans="1:65" s="2" customFormat="1" ht="16.5" customHeight="1">
      <c r="A122" s="33"/>
      <c r="B122" s="34"/>
      <c r="C122" s="185" t="s">
        <v>83</v>
      </c>
      <c r="D122" s="185" t="s">
        <v>136</v>
      </c>
      <c r="E122" s="186" t="s">
        <v>812</v>
      </c>
      <c r="F122" s="187" t="s">
        <v>813</v>
      </c>
      <c r="G122" s="188" t="s">
        <v>292</v>
      </c>
      <c r="H122" s="189">
        <v>1</v>
      </c>
      <c r="I122" s="190"/>
      <c r="J122" s="191">
        <f>ROUND(I122*H122,2)</f>
        <v>0</v>
      </c>
      <c r="K122" s="187" t="s">
        <v>140</v>
      </c>
      <c r="L122" s="38"/>
      <c r="M122" s="192" t="s">
        <v>1</v>
      </c>
      <c r="N122" s="193" t="s">
        <v>40</v>
      </c>
      <c r="O122" s="70"/>
      <c r="P122" s="194">
        <f>O122*H122</f>
        <v>0</v>
      </c>
      <c r="Q122" s="194">
        <v>0</v>
      </c>
      <c r="R122" s="194">
        <f>Q122*H122</f>
        <v>0</v>
      </c>
      <c r="S122" s="194">
        <v>0</v>
      </c>
      <c r="T122" s="195">
        <f>S122*H122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96" t="s">
        <v>814</v>
      </c>
      <c r="AT122" s="196" t="s">
        <v>136</v>
      </c>
      <c r="AU122" s="196" t="s">
        <v>85</v>
      </c>
      <c r="AY122" s="16" t="s">
        <v>133</v>
      </c>
      <c r="BE122" s="197">
        <f>IF(N122="základní",J122,0)</f>
        <v>0</v>
      </c>
      <c r="BF122" s="197">
        <f>IF(N122="snížená",J122,0)</f>
        <v>0</v>
      </c>
      <c r="BG122" s="197">
        <f>IF(N122="zákl. přenesená",J122,0)</f>
        <v>0</v>
      </c>
      <c r="BH122" s="197">
        <f>IF(N122="sníž. přenesená",J122,0)</f>
        <v>0</v>
      </c>
      <c r="BI122" s="197">
        <f>IF(N122="nulová",J122,0)</f>
        <v>0</v>
      </c>
      <c r="BJ122" s="16" t="s">
        <v>83</v>
      </c>
      <c r="BK122" s="197">
        <f>ROUND(I122*H122,2)</f>
        <v>0</v>
      </c>
      <c r="BL122" s="16" t="s">
        <v>814</v>
      </c>
      <c r="BM122" s="196" t="s">
        <v>815</v>
      </c>
    </row>
    <row r="123" spans="1:65" s="2" customFormat="1" ht="16.5" customHeight="1">
      <c r="A123" s="33"/>
      <c r="B123" s="34"/>
      <c r="C123" s="185" t="s">
        <v>85</v>
      </c>
      <c r="D123" s="185" t="s">
        <v>136</v>
      </c>
      <c r="E123" s="186" t="s">
        <v>816</v>
      </c>
      <c r="F123" s="187" t="s">
        <v>817</v>
      </c>
      <c r="G123" s="188" t="s">
        <v>292</v>
      </c>
      <c r="H123" s="189">
        <v>1</v>
      </c>
      <c r="I123" s="190"/>
      <c r="J123" s="191">
        <f>ROUND(I123*H123,2)</f>
        <v>0</v>
      </c>
      <c r="K123" s="187" t="s">
        <v>140</v>
      </c>
      <c r="L123" s="38"/>
      <c r="M123" s="192" t="s">
        <v>1</v>
      </c>
      <c r="N123" s="193" t="s">
        <v>40</v>
      </c>
      <c r="O123" s="70"/>
      <c r="P123" s="194">
        <f>O123*H123</f>
        <v>0</v>
      </c>
      <c r="Q123" s="194">
        <v>0</v>
      </c>
      <c r="R123" s="194">
        <f>Q123*H123</f>
        <v>0</v>
      </c>
      <c r="S123" s="194">
        <v>0</v>
      </c>
      <c r="T123" s="195">
        <f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96" t="s">
        <v>814</v>
      </c>
      <c r="AT123" s="196" t="s">
        <v>136</v>
      </c>
      <c r="AU123" s="196" t="s">
        <v>85</v>
      </c>
      <c r="AY123" s="16" t="s">
        <v>133</v>
      </c>
      <c r="BE123" s="197">
        <f>IF(N123="základní",J123,0)</f>
        <v>0</v>
      </c>
      <c r="BF123" s="197">
        <f>IF(N123="snížená",J123,0)</f>
        <v>0</v>
      </c>
      <c r="BG123" s="197">
        <f>IF(N123="zákl. přenesená",J123,0)</f>
        <v>0</v>
      </c>
      <c r="BH123" s="197">
        <f>IF(N123="sníž. přenesená",J123,0)</f>
        <v>0</v>
      </c>
      <c r="BI123" s="197">
        <f>IF(N123="nulová",J123,0)</f>
        <v>0</v>
      </c>
      <c r="BJ123" s="16" t="s">
        <v>83</v>
      </c>
      <c r="BK123" s="197">
        <f>ROUND(I123*H123,2)</f>
        <v>0</v>
      </c>
      <c r="BL123" s="16" t="s">
        <v>814</v>
      </c>
      <c r="BM123" s="196" t="s">
        <v>818</v>
      </c>
    </row>
    <row r="124" spans="1:65" s="2" customFormat="1" ht="16.5" customHeight="1">
      <c r="A124" s="33"/>
      <c r="B124" s="34"/>
      <c r="C124" s="185" t="s">
        <v>151</v>
      </c>
      <c r="D124" s="185" t="s">
        <v>136</v>
      </c>
      <c r="E124" s="186" t="s">
        <v>819</v>
      </c>
      <c r="F124" s="187" t="s">
        <v>820</v>
      </c>
      <c r="G124" s="188" t="s">
        <v>292</v>
      </c>
      <c r="H124" s="189">
        <v>1</v>
      </c>
      <c r="I124" s="190"/>
      <c r="J124" s="191">
        <f>ROUND(I124*H124,2)</f>
        <v>0</v>
      </c>
      <c r="K124" s="187" t="s">
        <v>140</v>
      </c>
      <c r="L124" s="38"/>
      <c r="M124" s="192" t="s">
        <v>1</v>
      </c>
      <c r="N124" s="193" t="s">
        <v>40</v>
      </c>
      <c r="O124" s="70"/>
      <c r="P124" s="194">
        <f>O124*H124</f>
        <v>0</v>
      </c>
      <c r="Q124" s="194">
        <v>0</v>
      </c>
      <c r="R124" s="194">
        <f>Q124*H124</f>
        <v>0</v>
      </c>
      <c r="S124" s="194">
        <v>0</v>
      </c>
      <c r="T124" s="195">
        <f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96" t="s">
        <v>814</v>
      </c>
      <c r="AT124" s="196" t="s">
        <v>136</v>
      </c>
      <c r="AU124" s="196" t="s">
        <v>85</v>
      </c>
      <c r="AY124" s="16" t="s">
        <v>133</v>
      </c>
      <c r="BE124" s="197">
        <f>IF(N124="základní",J124,0)</f>
        <v>0</v>
      </c>
      <c r="BF124" s="197">
        <f>IF(N124="snížená",J124,0)</f>
        <v>0</v>
      </c>
      <c r="BG124" s="197">
        <f>IF(N124="zákl. přenesená",J124,0)</f>
        <v>0</v>
      </c>
      <c r="BH124" s="197">
        <f>IF(N124="sníž. přenesená",J124,0)</f>
        <v>0</v>
      </c>
      <c r="BI124" s="197">
        <f>IF(N124="nulová",J124,0)</f>
        <v>0</v>
      </c>
      <c r="BJ124" s="16" t="s">
        <v>83</v>
      </c>
      <c r="BK124" s="197">
        <f>ROUND(I124*H124,2)</f>
        <v>0</v>
      </c>
      <c r="BL124" s="16" t="s">
        <v>814</v>
      </c>
      <c r="BM124" s="196" t="s">
        <v>821</v>
      </c>
    </row>
    <row r="125" spans="1:65" s="2" customFormat="1" ht="16.5" customHeight="1">
      <c r="A125" s="33"/>
      <c r="B125" s="34"/>
      <c r="C125" s="185" t="s">
        <v>141</v>
      </c>
      <c r="D125" s="185" t="s">
        <v>136</v>
      </c>
      <c r="E125" s="186" t="s">
        <v>822</v>
      </c>
      <c r="F125" s="187" t="s">
        <v>823</v>
      </c>
      <c r="G125" s="188" t="s">
        <v>292</v>
      </c>
      <c r="H125" s="189">
        <v>1</v>
      </c>
      <c r="I125" s="190"/>
      <c r="J125" s="191">
        <f>ROUND(I125*H125,2)</f>
        <v>0</v>
      </c>
      <c r="K125" s="187" t="s">
        <v>140</v>
      </c>
      <c r="L125" s="38"/>
      <c r="M125" s="192" t="s">
        <v>1</v>
      </c>
      <c r="N125" s="193" t="s">
        <v>40</v>
      </c>
      <c r="O125" s="70"/>
      <c r="P125" s="194">
        <f>O125*H125</f>
        <v>0</v>
      </c>
      <c r="Q125" s="194">
        <v>0</v>
      </c>
      <c r="R125" s="194">
        <f>Q125*H125</f>
        <v>0</v>
      </c>
      <c r="S125" s="194">
        <v>0</v>
      </c>
      <c r="T125" s="195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96" t="s">
        <v>814</v>
      </c>
      <c r="AT125" s="196" t="s">
        <v>136</v>
      </c>
      <c r="AU125" s="196" t="s">
        <v>85</v>
      </c>
      <c r="AY125" s="16" t="s">
        <v>133</v>
      </c>
      <c r="BE125" s="197">
        <f>IF(N125="základní",J125,0)</f>
        <v>0</v>
      </c>
      <c r="BF125" s="197">
        <f>IF(N125="snížená",J125,0)</f>
        <v>0</v>
      </c>
      <c r="BG125" s="197">
        <f>IF(N125="zákl. přenesená",J125,0)</f>
        <v>0</v>
      </c>
      <c r="BH125" s="197">
        <f>IF(N125="sníž. přenesená",J125,0)</f>
        <v>0</v>
      </c>
      <c r="BI125" s="197">
        <f>IF(N125="nulová",J125,0)</f>
        <v>0</v>
      </c>
      <c r="BJ125" s="16" t="s">
        <v>83</v>
      </c>
      <c r="BK125" s="197">
        <f>ROUND(I125*H125,2)</f>
        <v>0</v>
      </c>
      <c r="BL125" s="16" t="s">
        <v>814</v>
      </c>
      <c r="BM125" s="196" t="s">
        <v>824</v>
      </c>
    </row>
    <row r="126" spans="1:65" s="2" customFormat="1" ht="16.5" customHeight="1">
      <c r="A126" s="33"/>
      <c r="B126" s="34"/>
      <c r="C126" s="185" t="s">
        <v>160</v>
      </c>
      <c r="D126" s="185" t="s">
        <v>136</v>
      </c>
      <c r="E126" s="186" t="s">
        <v>825</v>
      </c>
      <c r="F126" s="187" t="s">
        <v>826</v>
      </c>
      <c r="G126" s="188" t="s">
        <v>292</v>
      </c>
      <c r="H126" s="189">
        <v>1</v>
      </c>
      <c r="I126" s="190"/>
      <c r="J126" s="191">
        <f>ROUND(I126*H126,2)</f>
        <v>0</v>
      </c>
      <c r="K126" s="187" t="s">
        <v>140</v>
      </c>
      <c r="L126" s="38"/>
      <c r="M126" s="192" t="s">
        <v>1</v>
      </c>
      <c r="N126" s="193" t="s">
        <v>40</v>
      </c>
      <c r="O126" s="70"/>
      <c r="P126" s="194">
        <f>O126*H126</f>
        <v>0</v>
      </c>
      <c r="Q126" s="194">
        <v>0</v>
      </c>
      <c r="R126" s="194">
        <f>Q126*H126</f>
        <v>0</v>
      </c>
      <c r="S126" s="194">
        <v>0</v>
      </c>
      <c r="T126" s="195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96" t="s">
        <v>814</v>
      </c>
      <c r="AT126" s="196" t="s">
        <v>136</v>
      </c>
      <c r="AU126" s="196" t="s">
        <v>85</v>
      </c>
      <c r="AY126" s="16" t="s">
        <v>133</v>
      </c>
      <c r="BE126" s="197">
        <f>IF(N126="základní",J126,0)</f>
        <v>0</v>
      </c>
      <c r="BF126" s="197">
        <f>IF(N126="snížená",J126,0)</f>
        <v>0</v>
      </c>
      <c r="BG126" s="197">
        <f>IF(N126="zákl. přenesená",J126,0)</f>
        <v>0</v>
      </c>
      <c r="BH126" s="197">
        <f>IF(N126="sníž. přenesená",J126,0)</f>
        <v>0</v>
      </c>
      <c r="BI126" s="197">
        <f>IF(N126="nulová",J126,0)</f>
        <v>0</v>
      </c>
      <c r="BJ126" s="16" t="s">
        <v>83</v>
      </c>
      <c r="BK126" s="197">
        <f>ROUND(I126*H126,2)</f>
        <v>0</v>
      </c>
      <c r="BL126" s="16" t="s">
        <v>814</v>
      </c>
      <c r="BM126" s="196" t="s">
        <v>827</v>
      </c>
    </row>
    <row r="127" spans="1:65" s="12" customFormat="1" ht="22.9" customHeight="1">
      <c r="B127" s="169"/>
      <c r="C127" s="170"/>
      <c r="D127" s="171" t="s">
        <v>74</v>
      </c>
      <c r="E127" s="183" t="s">
        <v>828</v>
      </c>
      <c r="F127" s="183" t="s">
        <v>829</v>
      </c>
      <c r="G127" s="170"/>
      <c r="H127" s="170"/>
      <c r="I127" s="173"/>
      <c r="J127" s="184">
        <f>BK127</f>
        <v>0</v>
      </c>
      <c r="K127" s="170"/>
      <c r="L127" s="175"/>
      <c r="M127" s="176"/>
      <c r="N127" s="177"/>
      <c r="O127" s="177"/>
      <c r="P127" s="178">
        <f>P128</f>
        <v>0</v>
      </c>
      <c r="Q127" s="177"/>
      <c r="R127" s="178">
        <f>R128</f>
        <v>0</v>
      </c>
      <c r="S127" s="177"/>
      <c r="T127" s="179">
        <f>T128</f>
        <v>0</v>
      </c>
      <c r="AR127" s="180" t="s">
        <v>160</v>
      </c>
      <c r="AT127" s="181" t="s">
        <v>74</v>
      </c>
      <c r="AU127" s="181" t="s">
        <v>83</v>
      </c>
      <c r="AY127" s="180" t="s">
        <v>133</v>
      </c>
      <c r="BK127" s="182">
        <f>BK128</f>
        <v>0</v>
      </c>
    </row>
    <row r="128" spans="1:65" s="2" customFormat="1" ht="16.5" customHeight="1">
      <c r="A128" s="33"/>
      <c r="B128" s="34"/>
      <c r="C128" s="185" t="s">
        <v>134</v>
      </c>
      <c r="D128" s="185" t="s">
        <v>136</v>
      </c>
      <c r="E128" s="186" t="s">
        <v>830</v>
      </c>
      <c r="F128" s="187" t="s">
        <v>831</v>
      </c>
      <c r="G128" s="188" t="s">
        <v>292</v>
      </c>
      <c r="H128" s="189">
        <v>1</v>
      </c>
      <c r="I128" s="190"/>
      <c r="J128" s="191">
        <f>ROUND(I128*H128,2)</f>
        <v>0</v>
      </c>
      <c r="K128" s="187" t="s">
        <v>140</v>
      </c>
      <c r="L128" s="38"/>
      <c r="M128" s="234" t="s">
        <v>1</v>
      </c>
      <c r="N128" s="235" t="s">
        <v>40</v>
      </c>
      <c r="O128" s="236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96" t="s">
        <v>814</v>
      </c>
      <c r="AT128" s="196" t="s">
        <v>136</v>
      </c>
      <c r="AU128" s="196" t="s">
        <v>85</v>
      </c>
      <c r="AY128" s="16" t="s">
        <v>133</v>
      </c>
      <c r="BE128" s="197">
        <f>IF(N128="základní",J128,0)</f>
        <v>0</v>
      </c>
      <c r="BF128" s="197">
        <f>IF(N128="snížená",J128,0)</f>
        <v>0</v>
      </c>
      <c r="BG128" s="197">
        <f>IF(N128="zákl. přenesená",J128,0)</f>
        <v>0</v>
      </c>
      <c r="BH128" s="197">
        <f>IF(N128="sníž. přenesená",J128,0)</f>
        <v>0</v>
      </c>
      <c r="BI128" s="197">
        <f>IF(N128="nulová",J128,0)</f>
        <v>0</v>
      </c>
      <c r="BJ128" s="16" t="s">
        <v>83</v>
      </c>
      <c r="BK128" s="197">
        <f>ROUND(I128*H128,2)</f>
        <v>0</v>
      </c>
      <c r="BL128" s="16" t="s">
        <v>814</v>
      </c>
      <c r="BM128" s="196" t="s">
        <v>832</v>
      </c>
    </row>
    <row r="129" spans="1:31" s="2" customFormat="1" ht="6.95" customHeight="1">
      <c r="A129" s="33"/>
      <c r="B129" s="53"/>
      <c r="C129" s="54"/>
      <c r="D129" s="54"/>
      <c r="E129" s="54"/>
      <c r="F129" s="54"/>
      <c r="G129" s="54"/>
      <c r="H129" s="54"/>
      <c r="I129" s="54"/>
      <c r="J129" s="54"/>
      <c r="K129" s="54"/>
      <c r="L129" s="38"/>
      <c r="M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</sheetData>
  <sheetProtection algorithmName="SHA-512" hashValue="nbypYkiJDojGNBVb/zVUGygCjxZ5KRcw1f0j3VssBqL8A/hL3EwRLoHdZYSGWr97MJEmApNKqjP18UpcnVgrdg==" saltValue="7ldgL6oagoeJnkz1HciGgJSsD0SuEgLXQ7xc+QvhOCUSvT6YTTukUwxw5J4n1F6GdUZxw3kpHpTMH91s7ilY+A==" spinCount="100000" sheet="1" objects="1" scenarios="1" formatColumns="0" formatRows="0" autoFilter="0"/>
  <autoFilter ref="C118:K128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SO 701 - Stavební část</vt:lpstr>
      <vt:lpstr>SO 701_01 - Elektromontáž...</vt:lpstr>
      <vt:lpstr>SO 701_02 - ZTI</vt:lpstr>
      <vt:lpstr>SO 701_03 - Vytápění</vt:lpstr>
      <vt:lpstr>SO 999 - Vícerozpočtové n...</vt:lpstr>
      <vt:lpstr>'Rekapitulace stavby'!Názvy_tisku</vt:lpstr>
      <vt:lpstr>'SO 701 - Stavební část'!Názvy_tisku</vt:lpstr>
      <vt:lpstr>'SO 701_01 - Elektromontáž...'!Názvy_tisku</vt:lpstr>
      <vt:lpstr>'SO 701_02 - ZTI'!Názvy_tisku</vt:lpstr>
      <vt:lpstr>'SO 701_03 - Vytápění'!Názvy_tisku</vt:lpstr>
      <vt:lpstr>'SO 999 - Vícerozpočtové n...'!Názvy_tisku</vt:lpstr>
      <vt:lpstr>'Rekapitulace stavby'!Oblast_tisku</vt:lpstr>
      <vt:lpstr>'SO 701 - Stavební část'!Oblast_tisku</vt:lpstr>
      <vt:lpstr>'SO 701_01 - Elektromontáž...'!Oblast_tisku</vt:lpstr>
      <vt:lpstr>'SO 701_02 - ZTI'!Oblast_tisku</vt:lpstr>
      <vt:lpstr>'SO 701_03 - Vytápění'!Oblast_tisku</vt:lpstr>
      <vt:lpstr>'SO 999 - Vícerozpočtové n...'!Oblast_tisku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DESKTOP-7VAAOUV\Zuzana Kosáková</dc:creator>
  <cp:lastModifiedBy>Karlíková Miroslava</cp:lastModifiedBy>
  <dcterms:created xsi:type="dcterms:W3CDTF">2024-03-01T19:34:20Z</dcterms:created>
  <dcterms:modified xsi:type="dcterms:W3CDTF">2025-04-23T09:35:13Z</dcterms:modified>
</cp:coreProperties>
</file>