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SVČ\ROZPOČTY\FS VISION\KONOPNÁ 2025\"/>
    </mc:Choice>
  </mc:AlternateContent>
  <bookViews>
    <workbookView xWindow="0" yWindow="0" windowWidth="0" windowHeight="0"/>
  </bookViews>
  <sheets>
    <sheet name="Rekapitulace stavby" sheetId="1" r:id="rId1"/>
    <sheet name="SO 01A - Objekt A - kniho..." sheetId="2" r:id="rId2"/>
    <sheet name="SO 01B - Objekt B - výměn..." sheetId="3" r:id="rId3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01A - Objekt A - kniho...'!$C$142:$K$420</definedName>
    <definedName name="_xlnm.Print_Area" localSheetId="1">'SO 01A - Objekt A - kniho...'!$C$4:$J$41,'SO 01A - Objekt A - kniho...'!$C$50:$J$76,'SO 01A - Objekt A - kniho...'!$C$82:$J$122,'SO 01A - Objekt A - kniho...'!$C$128:$K$420</definedName>
    <definedName name="_xlnm.Print_Titles" localSheetId="1">'SO 01A - Objekt A - kniho...'!$142:$142</definedName>
    <definedName name="_xlnm._FilterDatabase" localSheetId="2" hidden="1">'SO 01B - Objekt B - výměn...'!$C$140:$K$364</definedName>
    <definedName name="_xlnm.Print_Area" localSheetId="2">'SO 01B - Objekt B - výměn...'!$C$4:$J$41,'SO 01B - Objekt B - výměn...'!$C$50:$J$76,'SO 01B - Objekt B - výměn...'!$C$82:$J$120,'SO 01B - Objekt B - výměn...'!$C$126:$K$364</definedName>
    <definedName name="_xlnm.Print_Titles" localSheetId="2">'SO 01B - Objekt B - výměn...'!$140:$140</definedName>
  </definedNames>
  <calcPr/>
</workbook>
</file>

<file path=xl/calcChain.xml><?xml version="1.0" encoding="utf-8"?>
<calcChain xmlns="http://schemas.openxmlformats.org/spreadsheetml/2006/main">
  <c i="3" l="1" r="J39"/>
  <c r="J38"/>
  <c i="1" r="AY97"/>
  <c i="3" r="J37"/>
  <c i="1" r="AX97"/>
  <c i="3" r="BI364"/>
  <c r="BH364"/>
  <c r="BG364"/>
  <c r="BF364"/>
  <c r="T364"/>
  <c r="T363"/>
  <c r="R364"/>
  <c r="R363"/>
  <c r="P364"/>
  <c r="P363"/>
  <c r="BI362"/>
  <c r="BH362"/>
  <c r="BG362"/>
  <c r="BF362"/>
  <c r="T362"/>
  <c r="T361"/>
  <c r="R362"/>
  <c r="R361"/>
  <c r="P362"/>
  <c r="P361"/>
  <c r="BI360"/>
  <c r="BH360"/>
  <c r="BG360"/>
  <c r="BF360"/>
  <c r="T360"/>
  <c r="T359"/>
  <c r="T358"/>
  <c r="R360"/>
  <c r="R359"/>
  <c r="R358"/>
  <c r="P360"/>
  <c r="P359"/>
  <c r="P358"/>
  <c r="BI357"/>
  <c r="BH357"/>
  <c r="BG357"/>
  <c r="BF357"/>
  <c r="T357"/>
  <c r="T356"/>
  <c r="R357"/>
  <c r="R356"/>
  <c r="P357"/>
  <c r="P356"/>
  <c r="BI355"/>
  <c r="BH355"/>
  <c r="BG355"/>
  <c r="BF355"/>
  <c r="T355"/>
  <c r="T354"/>
  <c r="R355"/>
  <c r="R354"/>
  <c r="P355"/>
  <c r="P354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5"/>
  <c r="BH345"/>
  <c r="BG345"/>
  <c r="BF345"/>
  <c r="T345"/>
  <c r="T344"/>
  <c r="R345"/>
  <c r="R344"/>
  <c r="P345"/>
  <c r="P344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T303"/>
  <c r="R304"/>
  <c r="R303"/>
  <c r="P304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89"/>
  <c r="BH289"/>
  <c r="BG289"/>
  <c r="BF289"/>
  <c r="T289"/>
  <c r="R289"/>
  <c r="P289"/>
  <c r="BI288"/>
  <c r="BH288"/>
  <c r="BG288"/>
  <c r="BF288"/>
  <c r="T288"/>
  <c r="R288"/>
  <c r="P288"/>
  <c r="BI282"/>
  <c r="BH282"/>
  <c r="BG282"/>
  <c r="BF282"/>
  <c r="T282"/>
  <c r="R282"/>
  <c r="P282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J138"/>
  <c r="J137"/>
  <c r="F137"/>
  <c r="F135"/>
  <c r="E133"/>
  <c r="J94"/>
  <c r="J93"/>
  <c r="F93"/>
  <c r="F91"/>
  <c r="E89"/>
  <c r="J20"/>
  <c r="E20"/>
  <c r="F138"/>
  <c r="J19"/>
  <c r="J14"/>
  <c r="J91"/>
  <c r="E7"/>
  <c r="E129"/>
  <c i="2" r="J39"/>
  <c r="J38"/>
  <c i="1" r="AY96"/>
  <c i="2" r="J37"/>
  <c i="1" r="AX96"/>
  <c i="2" r="BI420"/>
  <c r="BH420"/>
  <c r="BG420"/>
  <c r="BF420"/>
  <c r="T420"/>
  <c r="T419"/>
  <c r="R420"/>
  <c r="R419"/>
  <c r="P420"/>
  <c r="P419"/>
  <c r="BI418"/>
  <c r="BH418"/>
  <c r="BG418"/>
  <c r="BF418"/>
  <c r="T418"/>
  <c r="T417"/>
  <c r="R418"/>
  <c r="R417"/>
  <c r="P418"/>
  <c r="P417"/>
  <c r="BI416"/>
  <c r="BH416"/>
  <c r="BG416"/>
  <c r="BF416"/>
  <c r="T416"/>
  <c r="T415"/>
  <c r="T414"/>
  <c r="R416"/>
  <c r="R415"/>
  <c r="R414"/>
  <c r="P416"/>
  <c r="P415"/>
  <c r="P414"/>
  <c r="BI412"/>
  <c r="BH412"/>
  <c r="BG412"/>
  <c r="BF412"/>
  <c r="T412"/>
  <c r="T411"/>
  <c r="R412"/>
  <c r="R411"/>
  <c r="P412"/>
  <c r="P411"/>
  <c r="BI410"/>
  <c r="BH410"/>
  <c r="BG410"/>
  <c r="BF410"/>
  <c r="T410"/>
  <c r="R410"/>
  <c r="P410"/>
  <c r="BI408"/>
  <c r="BH408"/>
  <c r="BG408"/>
  <c r="BF408"/>
  <c r="T408"/>
  <c r="R408"/>
  <c r="P408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7"/>
  <c r="BH377"/>
  <c r="BG377"/>
  <c r="BF377"/>
  <c r="T377"/>
  <c r="T376"/>
  <c r="R377"/>
  <c r="R376"/>
  <c r="P377"/>
  <c r="P376"/>
  <c r="BI375"/>
  <c r="BH375"/>
  <c r="BG375"/>
  <c r="BF375"/>
  <c r="T375"/>
  <c r="R375"/>
  <c r="P375"/>
  <c r="BI373"/>
  <c r="BH373"/>
  <c r="BG373"/>
  <c r="BF373"/>
  <c r="T373"/>
  <c r="R373"/>
  <c r="P373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2"/>
  <c r="BH362"/>
  <c r="BG362"/>
  <c r="BF362"/>
  <c r="T362"/>
  <c r="R362"/>
  <c r="P362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T333"/>
  <c r="R334"/>
  <c r="R333"/>
  <c r="P334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19"/>
  <c r="BH319"/>
  <c r="BG319"/>
  <c r="BF319"/>
  <c r="T319"/>
  <c r="R319"/>
  <c r="P319"/>
  <c r="BI315"/>
  <c r="BH315"/>
  <c r="BG315"/>
  <c r="BF315"/>
  <c r="T315"/>
  <c r="R315"/>
  <c r="P315"/>
  <c r="BI308"/>
  <c r="BH308"/>
  <c r="BG308"/>
  <c r="BF308"/>
  <c r="T308"/>
  <c r="R308"/>
  <c r="P308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T232"/>
  <c r="R233"/>
  <c r="R232"/>
  <c r="P233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3"/>
  <c r="BH193"/>
  <c r="BG193"/>
  <c r="BF193"/>
  <c r="T193"/>
  <c r="R193"/>
  <c r="P193"/>
  <c r="BI191"/>
  <c r="BH191"/>
  <c r="BG191"/>
  <c r="BF191"/>
  <c r="T191"/>
  <c r="R191"/>
  <c r="P191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J140"/>
  <c r="J139"/>
  <c r="F139"/>
  <c r="F137"/>
  <c r="E135"/>
  <c r="J94"/>
  <c r="J93"/>
  <c r="F93"/>
  <c r="F91"/>
  <c r="E89"/>
  <c r="J20"/>
  <c r="E20"/>
  <c r="F140"/>
  <c r="J19"/>
  <c r="J14"/>
  <c r="J137"/>
  <c r="E7"/>
  <c r="E131"/>
  <c i="1" r="L90"/>
  <c r="AM90"/>
  <c r="AM89"/>
  <c r="L89"/>
  <c r="AM87"/>
  <c r="L87"/>
  <c r="L85"/>
  <c r="L84"/>
  <c i="2" r="BK412"/>
  <c r="BK408"/>
  <c r="J403"/>
  <c r="BK397"/>
  <c r="J386"/>
  <c r="J271"/>
  <c r="BK264"/>
  <c r="J252"/>
  <c r="BK239"/>
  <c r="BK226"/>
  <c r="J222"/>
  <c r="J216"/>
  <c r="J205"/>
  <c r="BK202"/>
  <c r="BK181"/>
  <c r="J171"/>
  <c r="BK158"/>
  <c r="J418"/>
  <c r="J408"/>
  <c r="BK388"/>
  <c r="BK384"/>
  <c r="BK377"/>
  <c r="J373"/>
  <c r="BK368"/>
  <c r="BK365"/>
  <c r="J350"/>
  <c r="J337"/>
  <c r="J324"/>
  <c r="BK304"/>
  <c r="BK288"/>
  <c r="BK274"/>
  <c r="BK270"/>
  <c r="J262"/>
  <c r="BK252"/>
  <c r="J236"/>
  <c r="J226"/>
  <c r="J210"/>
  <c r="BK193"/>
  <c r="BK178"/>
  <c r="J169"/>
  <c r="J158"/>
  <c r="J420"/>
  <c r="J412"/>
  <c r="J401"/>
  <c r="BK392"/>
  <c r="J387"/>
  <c r="J377"/>
  <c r="BK357"/>
  <c r="BK341"/>
  <c r="J334"/>
  <c r="BK327"/>
  <c r="J300"/>
  <c r="J287"/>
  <c r="J375"/>
  <c r="J368"/>
  <c r="J364"/>
  <c r="BK353"/>
  <c r="BK329"/>
  <c r="BK319"/>
  <c r="J302"/>
  <c r="BK296"/>
  <c r="J288"/>
  <c r="J283"/>
  <c r="BK278"/>
  <c r="BK275"/>
  <c r="J259"/>
  <c r="BK243"/>
  <c r="BK228"/>
  <c r="J220"/>
  <c r="J212"/>
  <c r="J202"/>
  <c r="BK191"/>
  <c r="J178"/>
  <c r="J167"/>
  <c r="BK150"/>
  <c i="3" r="BK362"/>
  <c r="BK355"/>
  <c r="BK352"/>
  <c r="BK328"/>
  <c r="J323"/>
  <c r="J289"/>
  <c r="BK267"/>
  <c r="J260"/>
  <c r="BK230"/>
  <c r="BK221"/>
  <c r="BK200"/>
  <c r="BK173"/>
  <c r="BK156"/>
  <c r="BK350"/>
  <c r="BK334"/>
  <c r="BK320"/>
  <c r="J301"/>
  <c r="J288"/>
  <c r="BK264"/>
  <c r="J255"/>
  <c r="J245"/>
  <c r="BK217"/>
  <c r="BK207"/>
  <c r="BK175"/>
  <c r="J147"/>
  <c r="BK357"/>
  <c r="J350"/>
  <c r="J333"/>
  <c r="J328"/>
  <c r="BK301"/>
  <c r="BK278"/>
  <c r="BK266"/>
  <c r="BK253"/>
  <c r="BK238"/>
  <c r="BK215"/>
  <c r="J200"/>
  <c r="J178"/>
  <c r="J364"/>
  <c r="J341"/>
  <c r="BK327"/>
  <c r="BK307"/>
  <c r="BK288"/>
  <c r="BK272"/>
  <c r="J264"/>
  <c r="J258"/>
  <c r="J238"/>
  <c r="J226"/>
  <c r="BK211"/>
  <c r="J198"/>
  <c r="BK176"/>
  <c r="J165"/>
  <c r="J151"/>
  <c i="2" r="J416"/>
  <c r="BK410"/>
  <c r="J405"/>
  <c r="BK399"/>
  <c r="BK387"/>
  <c r="J272"/>
  <c r="J270"/>
  <c r="J267"/>
  <c r="BK261"/>
  <c r="J244"/>
  <c r="J233"/>
  <c r="BK224"/>
  <c r="J218"/>
  <c r="BK208"/>
  <c r="BK203"/>
  <c r="J203"/>
  <c r="J198"/>
  <c r="J175"/>
  <c r="J160"/>
  <c r="BK146"/>
  <c r="J410"/>
  <c r="BK390"/>
  <c r="BK386"/>
  <c r="BK382"/>
  <c r="BK375"/>
  <c r="J370"/>
  <c r="BK366"/>
  <c r="BK355"/>
  <c r="J339"/>
  <c r="J331"/>
  <c r="J319"/>
  <c r="J294"/>
  <c r="J290"/>
  <c r="J285"/>
  <c r="J273"/>
  <c r="BK269"/>
  <c r="J261"/>
  <c r="BK358"/>
  <c r="BK350"/>
  <c r="BK325"/>
  <c r="BK308"/>
  <c i="3" r="J160"/>
  <c r="BK360"/>
  <c r="BK338"/>
  <c r="BK322"/>
  <c r="BK311"/>
  <c r="J299"/>
  <c r="BK282"/>
  <c r="BK259"/>
  <c r="BK250"/>
  <c r="BK228"/>
  <c r="J211"/>
  <c r="BK193"/>
  <c r="J173"/>
  <c r="BK154"/>
  <c r="J355"/>
  <c r="BK343"/>
  <c r="BK332"/>
  <c r="BK304"/>
  <c r="J294"/>
  <c r="BK256"/>
  <c r="J250"/>
  <c r="J221"/>
  <c r="J205"/>
  <c r="BK198"/>
  <c r="J176"/>
  <c r="J362"/>
  <c r="J338"/>
  <c r="BK323"/>
  <c r="J304"/>
  <c r="J276"/>
  <c r="J269"/>
  <c r="BK260"/>
  <c r="BK257"/>
  <c r="J228"/>
  <c r="J217"/>
  <c r="J207"/>
  <c r="J193"/>
  <c r="BK167"/>
  <c r="J154"/>
  <c i="2" r="J264"/>
  <c r="J247"/>
  <c r="J230"/>
  <c r="J214"/>
  <c r="J208"/>
  <c r="J191"/>
  <c r="J173"/>
  <c r="BK167"/>
  <c r="J154"/>
  <c r="J150"/>
  <c r="BK418"/>
  <c r="J407"/>
  <c r="BK403"/>
  <c r="J399"/>
  <c r="J390"/>
  <c r="J384"/>
  <c r="J382"/>
  <c r="J358"/>
  <c r="BK352"/>
  <c r="BK337"/>
  <c r="J329"/>
  <c r="J315"/>
  <c r="J298"/>
  <c r="BK294"/>
  <c r="BK373"/>
  <c r="J366"/>
  <c r="J362"/>
  <c r="J357"/>
  <c r="J352"/>
  <c r="J327"/>
  <c r="BK315"/>
  <c r="BK300"/>
  <c r="J292"/>
  <c r="BK283"/>
  <c r="J280"/>
  <c r="BK276"/>
  <c r="J274"/>
  <c r="BK273"/>
  <c r="J239"/>
  <c r="BK233"/>
  <c r="BK222"/>
  <c r="BK216"/>
  <c r="BK210"/>
  <c r="BK198"/>
  <c r="J181"/>
  <c r="BK173"/>
  <c r="BK160"/>
  <c i="3" r="J353"/>
  <c r="J330"/>
  <c r="BK325"/>
  <c r="BK294"/>
  <c r="J270"/>
  <c r="BK261"/>
  <c r="BK247"/>
  <c r="BK223"/>
  <c r="BK205"/>
  <c r="BK189"/>
  <c r="J167"/>
  <c r="BK151"/>
  <c r="J343"/>
  <c r="BK333"/>
  <c r="J297"/>
  <c r="J272"/>
  <c r="J257"/>
  <c r="J234"/>
  <c r="BK213"/>
  <c r="BK195"/>
  <c r="BK187"/>
  <c r="BK165"/>
  <c r="BK353"/>
  <c r="J345"/>
  <c r="BK330"/>
  <c r="J320"/>
  <c r="BK297"/>
  <c r="BK276"/>
  <c r="BK255"/>
  <c r="J247"/>
  <c r="J230"/>
  <c r="J213"/>
  <c r="J197"/>
  <c r="J175"/>
  <c r="J357"/>
  <c r="J336"/>
  <c r="J311"/>
  <c r="J295"/>
  <c r="J282"/>
  <c r="BK270"/>
  <c r="J261"/>
  <c r="J256"/>
  <c r="BK234"/>
  <c r="BK219"/>
  <c r="J203"/>
  <c r="BK178"/>
  <c r="BK169"/>
  <c r="J156"/>
  <c i="2" r="BK420"/>
  <c r="BK407"/>
  <c r="BK401"/>
  <c r="J392"/>
  <c r="J275"/>
  <c r="J269"/>
  <c r="BK262"/>
  <c r="BK247"/>
  <c r="BK230"/>
  <c r="BK220"/>
  <c r="BK214"/>
  <c r="J200"/>
  <c r="BK179"/>
  <c r="BK169"/>
  <c i="1" r="AS95"/>
  <c i="2" r="BK364"/>
  <c r="J341"/>
  <c r="J325"/>
  <c r="J308"/>
  <c r="BK292"/>
  <c r="BK287"/>
  <c r="BK272"/>
  <c r="BK267"/>
  <c r="BK259"/>
  <c r="J243"/>
  <c r="J228"/>
  <c r="BK212"/>
  <c r="BK200"/>
  <c r="J179"/>
  <c r="BK171"/>
  <c r="BK162"/>
  <c r="J146"/>
  <c r="BK416"/>
  <c r="BK405"/>
  <c r="J397"/>
  <c r="J388"/>
  <c r="BK362"/>
  <c r="J353"/>
  <c r="BK339"/>
  <c r="BK331"/>
  <c r="BK302"/>
  <c r="J296"/>
  <c r="BK285"/>
  <c r="BK370"/>
  <c r="J365"/>
  <c r="J355"/>
  <c r="BK334"/>
  <c r="BK324"/>
  <c r="J304"/>
  <c r="BK298"/>
  <c r="BK290"/>
  <c r="BK280"/>
  <c r="J278"/>
  <c r="J276"/>
  <c r="BK271"/>
  <c r="BK244"/>
  <c r="BK236"/>
  <c r="J224"/>
  <c r="BK218"/>
  <c r="BK205"/>
  <c r="J193"/>
  <c r="BK175"/>
  <c r="J162"/>
  <c r="BK154"/>
  <c i="3" r="J360"/>
  <c r="BK336"/>
  <c r="J327"/>
  <c r="J307"/>
  <c r="J278"/>
  <c r="J266"/>
  <c r="BK248"/>
  <c r="BK226"/>
  <c r="J219"/>
  <c r="BK197"/>
  <c r="J169"/>
  <c r="BK147"/>
  <c r="BK341"/>
  <c r="J325"/>
  <c r="J309"/>
  <c r="BK295"/>
  <c r="BK269"/>
  <c r="BK258"/>
  <c r="J248"/>
  <c r="BK231"/>
  <c r="J209"/>
  <c r="J189"/>
  <c r="BK171"/>
  <c r="BK144"/>
  <c r="J352"/>
  <c r="J334"/>
  <c r="J322"/>
  <c r="BK299"/>
  <c r="BK274"/>
  <c r="J259"/>
  <c r="BK245"/>
  <c r="J223"/>
  <c r="BK203"/>
  <c r="J187"/>
  <c r="BK364"/>
  <c r="BK345"/>
  <c r="J332"/>
  <c r="BK309"/>
  <c r="BK289"/>
  <c r="J274"/>
  <c r="J267"/>
  <c r="J253"/>
  <c r="J231"/>
  <c r="J215"/>
  <c r="BK209"/>
  <c r="J195"/>
  <c r="J171"/>
  <c r="BK160"/>
  <c r="J144"/>
  <c i="2" l="1" r="BK145"/>
  <c r="J145"/>
  <c r="J100"/>
  <c r="R145"/>
  <c r="P207"/>
  <c r="BK223"/>
  <c r="J223"/>
  <c r="J102"/>
  <c r="R223"/>
  <c r="BK235"/>
  <c r="J235"/>
  <c r="J104"/>
  <c r="BK246"/>
  <c r="J246"/>
  <c r="J105"/>
  <c r="T246"/>
  <c r="BK279"/>
  <c r="J279"/>
  <c r="J107"/>
  <c r="R279"/>
  <c r="P323"/>
  <c r="BK336"/>
  <c r="J336"/>
  <c r="J111"/>
  <c r="P336"/>
  <c r="BK367"/>
  <c r="J367"/>
  <c r="J112"/>
  <c r="T367"/>
  <c r="BK381"/>
  <c r="J381"/>
  <c r="J114"/>
  <c r="T381"/>
  <c r="BK396"/>
  <c r="J396"/>
  <c r="J116"/>
  <c r="R396"/>
  <c i="3" r="T143"/>
  <c r="R202"/>
  <c r="R218"/>
  <c r="BK233"/>
  <c r="J233"/>
  <c r="J104"/>
  <c r="BK252"/>
  <c r="J252"/>
  <c r="J105"/>
  <c r="BK263"/>
  <c r="J263"/>
  <c r="J106"/>
  <c r="BK293"/>
  <c r="J293"/>
  <c r="J107"/>
  <c r="T306"/>
  <c r="P335"/>
  <c i="2" r="P145"/>
  <c r="BK207"/>
  <c r="J207"/>
  <c r="J101"/>
  <c r="T207"/>
  <c r="T223"/>
  <c r="T235"/>
  <c r="P246"/>
  <c r="BK266"/>
  <c r="J266"/>
  <c r="J106"/>
  <c r="T266"/>
  <c r="T279"/>
  <c r="T323"/>
  <c r="T336"/>
  <c r="R367"/>
  <c r="P381"/>
  <c r="BK389"/>
  <c r="J389"/>
  <c r="J115"/>
  <c r="R389"/>
  <c r="P396"/>
  <c i="3" r="P143"/>
  <c r="P202"/>
  <c r="BK225"/>
  <c r="J225"/>
  <c r="J103"/>
  <c r="T225"/>
  <c r="T233"/>
  <c r="R252"/>
  <c r="T263"/>
  <c r="P293"/>
  <c r="BK306"/>
  <c r="J306"/>
  <c r="J110"/>
  <c r="BK335"/>
  <c r="J335"/>
  <c r="J111"/>
  <c r="R335"/>
  <c r="BK349"/>
  <c r="J349"/>
  <c r="J113"/>
  <c r="P349"/>
  <c i="2" r="T145"/>
  <c r="T144"/>
  <c r="R207"/>
  <c r="P223"/>
  <c r="P235"/>
  <c r="R235"/>
  <c r="R246"/>
  <c r="P266"/>
  <c r="R266"/>
  <c r="P279"/>
  <c r="BK323"/>
  <c r="J323"/>
  <c r="J108"/>
  <c r="R323"/>
  <c r="R336"/>
  <c r="R335"/>
  <c r="P367"/>
  <c r="R381"/>
  <c r="P389"/>
  <c r="T389"/>
  <c r="T396"/>
  <c i="3" r="R143"/>
  <c r="T202"/>
  <c r="P218"/>
  <c r="P225"/>
  <c r="P233"/>
  <c r="P252"/>
  <c r="R263"/>
  <c r="T293"/>
  <c r="P306"/>
  <c r="P305"/>
  <c r="T349"/>
  <c r="BK143"/>
  <c r="J143"/>
  <c r="J100"/>
  <c r="BK202"/>
  <c r="J202"/>
  <c r="J101"/>
  <c r="BK218"/>
  <c r="J218"/>
  <c r="J102"/>
  <c r="T218"/>
  <c r="R225"/>
  <c r="R233"/>
  <c r="T252"/>
  <c r="P263"/>
  <c r="R293"/>
  <c r="R306"/>
  <c r="R305"/>
  <c r="T335"/>
  <c r="R349"/>
  <c i="2" r="BK232"/>
  <c r="J232"/>
  <c r="J103"/>
  <c i="3" r="BK303"/>
  <c r="J303"/>
  <c r="J108"/>
  <c i="2" r="BK411"/>
  <c r="J411"/>
  <c r="J117"/>
  <c r="BK419"/>
  <c r="J419"/>
  <c r="J121"/>
  <c i="3" r="BK356"/>
  <c r="J356"/>
  <c r="J115"/>
  <c i="2" r="BK333"/>
  <c r="J333"/>
  <c r="J109"/>
  <c r="BK376"/>
  <c r="J376"/>
  <c r="J113"/>
  <c r="BK415"/>
  <c r="J415"/>
  <c r="J119"/>
  <c r="BK417"/>
  <c r="J417"/>
  <c r="J120"/>
  <c i="3" r="BK344"/>
  <c r="J344"/>
  <c r="J112"/>
  <c r="BK359"/>
  <c r="J359"/>
  <c r="J117"/>
  <c r="BK361"/>
  <c r="J361"/>
  <c r="J118"/>
  <c r="BK354"/>
  <c r="J354"/>
  <c r="J114"/>
  <c r="BK363"/>
  <c r="J363"/>
  <c r="J119"/>
  <c r="F94"/>
  <c r="BE144"/>
  <c r="BE178"/>
  <c r="BE195"/>
  <c r="BE203"/>
  <c r="BE221"/>
  <c r="BE226"/>
  <c r="BE228"/>
  <c r="BE245"/>
  <c r="BE248"/>
  <c r="BE253"/>
  <c r="BE259"/>
  <c r="BE266"/>
  <c r="BE295"/>
  <c r="BE299"/>
  <c r="BE309"/>
  <c r="BE311"/>
  <c r="BE320"/>
  <c r="BE328"/>
  <c r="BE333"/>
  <c r="BE343"/>
  <c r="BE352"/>
  <c r="BE355"/>
  <c r="BE357"/>
  <c r="BE360"/>
  <c r="BE362"/>
  <c r="BE364"/>
  <c r="E85"/>
  <c r="J135"/>
  <c r="BE147"/>
  <c r="BE151"/>
  <c r="BE154"/>
  <c r="BE156"/>
  <c r="BE160"/>
  <c r="BE165"/>
  <c r="BE167"/>
  <c r="BE169"/>
  <c r="BE187"/>
  <c r="BE189"/>
  <c r="BE198"/>
  <c r="BE205"/>
  <c r="BE209"/>
  <c r="BE217"/>
  <c r="BE219"/>
  <c r="BE223"/>
  <c r="BE230"/>
  <c r="BE231"/>
  <c r="BE234"/>
  <c r="BE247"/>
  <c r="BE257"/>
  <c r="BE258"/>
  <c r="BE261"/>
  <c r="BE267"/>
  <c r="BE269"/>
  <c r="BE270"/>
  <c r="BE278"/>
  <c r="BE288"/>
  <c r="BE289"/>
  <c r="BE294"/>
  <c r="BE307"/>
  <c r="BE323"/>
  <c r="BE325"/>
  <c r="BE334"/>
  <c r="BE336"/>
  <c r="BE338"/>
  <c r="BE173"/>
  <c r="BE176"/>
  <c r="BE197"/>
  <c r="BE200"/>
  <c r="BE256"/>
  <c r="BE260"/>
  <c r="BE274"/>
  <c r="BE304"/>
  <c r="BE327"/>
  <c r="BE330"/>
  <c r="BE353"/>
  <c r="BE171"/>
  <c r="BE175"/>
  <c r="BE193"/>
  <c r="BE207"/>
  <c r="BE211"/>
  <c r="BE213"/>
  <c r="BE215"/>
  <c r="BE238"/>
  <c r="BE250"/>
  <c r="BE255"/>
  <c r="BE264"/>
  <c r="BE272"/>
  <c r="BE276"/>
  <c r="BE282"/>
  <c r="BE297"/>
  <c r="BE301"/>
  <c r="BE322"/>
  <c r="BE332"/>
  <c r="BE341"/>
  <c r="BE345"/>
  <c r="BE350"/>
  <c i="2" r="F94"/>
  <c r="BE158"/>
  <c r="BE160"/>
  <c r="BE169"/>
  <c r="BE171"/>
  <c r="BE179"/>
  <c r="BE181"/>
  <c r="BE193"/>
  <c r="BE198"/>
  <c r="BE200"/>
  <c r="BE208"/>
  <c r="BE212"/>
  <c r="BE214"/>
  <c r="BE216"/>
  <c r="BE226"/>
  <c r="BE228"/>
  <c r="BE239"/>
  <c r="BE259"/>
  <c r="BE261"/>
  <c r="BE271"/>
  <c r="BE272"/>
  <c r="BE273"/>
  <c r="BE276"/>
  <c r="BE278"/>
  <c r="BE280"/>
  <c r="BE285"/>
  <c r="BE287"/>
  <c r="BE288"/>
  <c r="BE294"/>
  <c r="BE296"/>
  <c r="BE304"/>
  <c r="BE308"/>
  <c r="BE324"/>
  <c r="BE327"/>
  <c r="BE329"/>
  <c r="BE337"/>
  <c r="BE339"/>
  <c r="BE341"/>
  <c r="BE355"/>
  <c r="BE357"/>
  <c r="BE362"/>
  <c r="BE364"/>
  <c r="BE365"/>
  <c r="BE368"/>
  <c r="BE370"/>
  <c r="BE375"/>
  <c r="BE292"/>
  <c r="BE298"/>
  <c r="BE300"/>
  <c r="BE315"/>
  <c r="BE319"/>
  <c r="BE358"/>
  <c r="BE366"/>
  <c r="BE377"/>
  <c r="BE382"/>
  <c r="BE384"/>
  <c r="BE390"/>
  <c r="BE397"/>
  <c r="BE399"/>
  <c r="BE401"/>
  <c r="BE403"/>
  <c r="BE412"/>
  <c r="BE420"/>
  <c r="E85"/>
  <c r="BE146"/>
  <c r="BE173"/>
  <c r="BE191"/>
  <c r="BE205"/>
  <c r="BE210"/>
  <c r="BE218"/>
  <c r="BE220"/>
  <c r="BE222"/>
  <c r="BE224"/>
  <c r="BE230"/>
  <c r="BE243"/>
  <c r="BE247"/>
  <c r="BE252"/>
  <c r="BE275"/>
  <c r="BE283"/>
  <c r="BE290"/>
  <c r="BE302"/>
  <c r="BE325"/>
  <c r="BE331"/>
  <c r="BE334"/>
  <c r="BE350"/>
  <c r="BE352"/>
  <c r="BE353"/>
  <c r="BE373"/>
  <c r="BE387"/>
  <c r="BE407"/>
  <c r="BE410"/>
  <c r="BE416"/>
  <c r="J91"/>
  <c r="BE150"/>
  <c r="BE154"/>
  <c r="BE162"/>
  <c r="BE167"/>
  <c r="BE175"/>
  <c r="BE178"/>
  <c r="BE202"/>
  <c r="BE203"/>
  <c r="BE233"/>
  <c r="BE236"/>
  <c r="BE244"/>
  <c r="BE262"/>
  <c r="BE264"/>
  <c r="BE267"/>
  <c r="BE269"/>
  <c r="BE270"/>
  <c r="BE274"/>
  <c r="BE386"/>
  <c r="BE388"/>
  <c r="BE392"/>
  <c r="BE405"/>
  <c r="BE408"/>
  <c r="BE418"/>
  <c r="J36"/>
  <c i="1" r="AW96"/>
  <c i="3" r="J36"/>
  <c i="1" r="AW97"/>
  <c i="3" r="F39"/>
  <c i="1" r="BD97"/>
  <c i="2" r="F37"/>
  <c i="1" r="BB96"/>
  <c i="3" r="F36"/>
  <c i="1" r="BA97"/>
  <c i="2" r="F38"/>
  <c i="1" r="BC96"/>
  <c i="3" r="F37"/>
  <c i="1" r="BB97"/>
  <c i="2" r="F36"/>
  <c i="1" r="BA96"/>
  <c r="AS94"/>
  <c i="2" r="F39"/>
  <c i="1" r="BD96"/>
  <c i="3" r="F38"/>
  <c i="1" r="BC97"/>
  <c i="3" l="1" r="R142"/>
  <c r="R141"/>
  <c r="P142"/>
  <c r="P141"/>
  <c i="1" r="AU97"/>
  <c i="2" r="P144"/>
  <c i="3" r="T142"/>
  <c i="2" r="T143"/>
  <c r="T335"/>
  <c i="3" r="T305"/>
  <c i="2" r="R144"/>
  <c r="R143"/>
  <c r="P335"/>
  <c i="3" r="BK305"/>
  <c r="J305"/>
  <c r="J109"/>
  <c i="2" r="BK414"/>
  <c r="J414"/>
  <c r="J118"/>
  <c r="BK144"/>
  <c r="BK335"/>
  <c r="J335"/>
  <c r="J110"/>
  <c i="3" r="BK358"/>
  <c r="J358"/>
  <c r="J116"/>
  <c r="BK142"/>
  <c r="BK141"/>
  <c r="J141"/>
  <c r="J98"/>
  <c i="2" r="J35"/>
  <c i="1" r="AV96"/>
  <c r="AT96"/>
  <c i="2" r="F35"/>
  <c i="1" r="AZ96"/>
  <c r="BB95"/>
  <c r="AX95"/>
  <c r="BC95"/>
  <c r="BC94"/>
  <c r="AY94"/>
  <c r="BA95"/>
  <c r="AW95"/>
  <c i="3" r="F35"/>
  <c i="1" r="AZ97"/>
  <c r="BD95"/>
  <c r="BD94"/>
  <c r="W33"/>
  <c i="3" r="J35"/>
  <c i="1" r="AV97"/>
  <c r="AT97"/>
  <c i="2" l="1" r="BK143"/>
  <c r="J143"/>
  <c r="J98"/>
  <c i="3" r="T141"/>
  <c i="2" r="P143"/>
  <c i="1" r="AU96"/>
  <c i="3" r="J142"/>
  <c r="J99"/>
  <c i="2" r="J144"/>
  <c r="J99"/>
  <c i="1" r="AU95"/>
  <c r="AU94"/>
  <c r="BA94"/>
  <c r="AW94"/>
  <c r="AK30"/>
  <c r="W32"/>
  <c i="3" r="J32"/>
  <c i="1" r="AG97"/>
  <c r="AZ95"/>
  <c r="AV95"/>
  <c r="AT95"/>
  <c r="BB94"/>
  <c r="AX94"/>
  <c r="AY95"/>
  <c i="3" l="1" r="J41"/>
  <c i="1" r="AN97"/>
  <c r="AZ94"/>
  <c r="AV94"/>
  <c r="AK29"/>
  <c i="2" r="J32"/>
  <c i="1" r="AG96"/>
  <c r="AG95"/>
  <c r="AG94"/>
  <c r="AK26"/>
  <c r="W31"/>
  <c r="W30"/>
  <c i="2" l="1" r="J41"/>
  <c i="1" r="AN96"/>
  <c r="AN95"/>
  <c r="AK35"/>
  <c r="AT94"/>
  <c r="AN94"/>
  <c r="W29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<sst xmlns="http://schemas.openxmlformats.org/spreadsheetml/2006/main">
  <si>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</si>
  <si>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</si>
  <si>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</si>
  <si>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</si>
  <si>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</si>
  <si>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{0017cfd8-7ffb-4ca2-85fd-539deb5228c7}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</si>
  <si>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</si>
  <si>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</si>
  <si>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</si>
  <si>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</si>
  <si>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</si>
  <si>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</si>
  <si>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</si>
  <si>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</si>
  <si>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KONOPKNIH2025/I-SO01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</si>
  <si>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</si>
  <si>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</si>
  <si>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Knihovna Konopná</t>
  </si>
  <si>
    <t>KSO:</t>
  </si>
  <si>
    <t>CC-CZ:</t>
  </si>
  <si>
    <t>Místo:</t>
  </si>
  <si>
    <t>ul. Konopná, Liberec</t>
  </si>
  <si>
    <t>Datum:</t>
  </si>
  <si>
    <t>1. 3. 2025</t>
  </si>
  <si>
    <t>Zadavatel:</t>
  </si>
  <si>
    <t>IČ:</t>
  </si>
  <si>
    <t>Statutární město Liberec, Nám.Dr.E.Beneše 1, 46059</t>
  </si>
  <si>
    <t>DIČ:</t>
  </si>
  <si>
    <t>Uchazeč:</t>
  </si>
  <si>
    <t>Vyplň údaj</t>
  </si>
  <si>
    <t>Projektant:</t>
  </si>
  <si>
    <t>FS Vision, s.r.o., Liberec</t>
  </si>
  <si>
    <t>True</t>
  </si>
  <si>
    <t>Zpracovatel:</t>
  </si>
  <si>
    <t>Ing. Jaroslav Šíma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</si>
  <si>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</si>
  <si>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</si>
  <si>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</si>
  <si>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</si>
  <si>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</si>
  <si>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</si>
  <si>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</si>
  <si>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</si>
  <si>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</si>
  <si>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</si>
  <si>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</si>
  <si>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</si>
  <si>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</si>
  <si>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</si>
  <si>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</si>
  <si>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</si>
  <si>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</si>
  <si>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</si>
  <si>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</si>
  <si>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</si>
  <si>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</si>
  <si>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</si>
  <si>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</si>
  <si>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</si>
  <si>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</si>
  <si>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</si>
  <si>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</si>
  <si>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</si>
  <si>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</si>
  <si>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</si>
  <si>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</si>
  <si>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</si>
  <si>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</si>
  <si>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</si>
  <si>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</si>
  <si>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</si>
  <si>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</si>
  <si>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</si>
  <si>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</si>
  <si>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</si>
  <si>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</si>
  <si>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</si>
  <si>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</si>
  <si>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</si>
  <si>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</si>
  <si>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</si>
  <si>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</si>
  <si>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Oddrenážování objektů, zpevněné plochy</t>
  </si>
  <si>
    <t>STA</t>
  </si>
  <si>
    <t>1</t>
  </si>
  <si>
    <t>{eca49ddb-2741-4cb9-9d31-d21542d219a2}</t>
  </si>
  <si>
    <t>2</t>
  </si>
  <si>
    <t>/</t>
  </si>
  <si>
    <t>SO 01A</t>
  </si>
  <si>
    <t>Objekt A - knihovna na p.p.č. 1443/117</t>
  </si>
  <si>
    <t>Soupis</t>
  </si>
  <si>
    <t>{4bfd6dc3-8e45-42ce-b07b-29c5832f60b6}</t>
  </si>
  <si>
    <t>SO 01B</t>
  </si>
  <si>
    <t>Objekt B - výměníková stanice na p.p.č. 1443/113</t>
  </si>
  <si>
    <t>{74cfe49c-1e25-42d7-8c46-d66970610929}</t>
  </si>
  <si>
    <t>KRYCÍ LIST SOUPISU PRACÍ</t>
  </si>
  <si>
    <t>Objekt:</t>
  </si>
  <si>
    <t>SO 01 - Oddrenážování objektů, zpevněné plochy</t>
  </si>
  <si>
    <t>Soupis:</t>
  </si>
  <si>
    <t>SO 01A - Objekt A - knihovna na p.p.č. 1443/117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</si>
  <si>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</si>
  <si>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</si>
  <si>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</si>
  <si>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</si>
  <si>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</si>
  <si>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</si>
  <si>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</si>
  <si>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</si>
  <si>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</si>
  <si>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</si>
  <si>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</si>
  <si>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</si>
  <si>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</si>
  <si>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</si>
  <si>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</si>
  <si>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</si>
  <si>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</si>
  <si>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</si>
  <si>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</si>
  <si>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</si>
  <si>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733 - Ústřední vytápění - rozvodné potrubí</t>
  </si>
  <si>
    <t xml:space="preserve">    767 - Konstrukce zámečnické</t>
  </si>
  <si>
    <t xml:space="preserve">    776 - Podlahy povlakové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</si>
  <si>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</si>
  <si>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</si>
  <si>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</si>
  <si>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</si>
  <si>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</si>
  <si>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</si>
  <si>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</si>
  <si>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</si>
  <si>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</si>
  <si>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</si>
  <si>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</si>
  <si>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</si>
  <si>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</si>
  <si>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</si>
  <si>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</si>
  <si>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</si>
  <si>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</si>
  <si>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</si>
  <si>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</si>
  <si>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</si>
  <si>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</si>
  <si>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</si>
  <si>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</si>
  <si>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</si>
  <si>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při překopech komunikací pro pěší ze zámkové dlažby ručně</t>
  </si>
  <si>
    <t>m2</t>
  </si>
  <si>
    <t>CS ÚRS 2025 01</t>
  </si>
  <si>
    <t>4</t>
  </si>
  <si>
    <t>946206544</t>
  </si>
  <si>
    <t>VV</t>
  </si>
  <si>
    <t>11*1,5"zámková dlažba pro zpětné použití - pro drenáž</t>
  </si>
  <si>
    <t>1,2*8"pro přeložení teplovodu do země</t>
  </si>
  <si>
    <t>Součet</t>
  </si>
  <si>
    <t>113106121</t>
  </si>
  <si>
    <t>Rozebrání dlažeb z betonových nebo kamenných dlaždic komunikací pro pěší ručně</t>
  </si>
  <si>
    <t>-1144290681</t>
  </si>
  <si>
    <t>2,5*32,5+11,5*1,5"zpevněné plochy</t>
  </si>
  <si>
    <t>32,5*0,5"okapník chodník</t>
  </si>
  <si>
    <t>3</t>
  </si>
  <si>
    <t>113107172</t>
  </si>
  <si>
    <t>Odstranění podkladu z betonu prostého tl přes 150 do 300 mm strojně pl přes 50 do 200 m2</t>
  </si>
  <si>
    <t>-675998262</t>
  </si>
  <si>
    <t>2,5*32,5+11,5*1,5"pod betonovými dlaždicemi</t>
  </si>
  <si>
    <t>11*1,5"pod zámkovkou</t>
  </si>
  <si>
    <t>121151103</t>
  </si>
  <si>
    <t>Sejmutí ornice plochy do 100 m2 tl vrstvy do 200 mm strojně</t>
  </si>
  <si>
    <t>-773748563</t>
  </si>
  <si>
    <t>32*2"ze shora</t>
  </si>
  <si>
    <t>5</t>
  </si>
  <si>
    <t>132251101</t>
  </si>
  <si>
    <t>Hloubení rýh nezapažených š do 800 mm v hornině třídy těžitelnosti I skupiny 3 objem do 20 m3 strojně</t>
  </si>
  <si>
    <t>m3</t>
  </si>
  <si>
    <t>1242759443</t>
  </si>
  <si>
    <t>9*0,6*1,4"pro teplovod</t>
  </si>
  <si>
    <t>6</t>
  </si>
  <si>
    <t>132251253</t>
  </si>
  <si>
    <t>Hloubení rýh nezapažených š do 2000 mm v hornině třídy těžitelnosti I skupiny 3 objem do 100 m3 strojně</t>
  </si>
  <si>
    <t>1538038088</t>
  </si>
  <si>
    <t>32,5*0,6*1,5"od spodu</t>
  </si>
  <si>
    <t>32,5*1*1,5"od shora</t>
  </si>
  <si>
    <t>10,5*0,6*1,5*2"ve štítech</t>
  </si>
  <si>
    <t>7</t>
  </si>
  <si>
    <t>132312131</t>
  </si>
  <si>
    <t>Hloubení nezapažených rýh šířky do 800 mm v soudržných horninách třídy těžitelnosti II skupiny 4 ručně</t>
  </si>
  <si>
    <t>-1942844041</t>
  </si>
  <si>
    <t>1,7*0,5*0,5"v mč.111 pro přeložku teplovodu</t>
  </si>
  <si>
    <t>8</t>
  </si>
  <si>
    <t>162211211</t>
  </si>
  <si>
    <t>Vodorovné přemístění do 10 m nošením výkopku z horniny třídy těžitelnosti II skupiny 4 a 5</t>
  </si>
  <si>
    <t>-524092207</t>
  </si>
  <si>
    <t>0,425*2"zemina ven + písek dovnitř</t>
  </si>
  <si>
    <t>9</t>
  </si>
  <si>
    <t>162211219</t>
  </si>
  <si>
    <t>Příplatek k vodorovnému přemístění nošením za každých dalších 10 m nošení výkopku z horniny třídy těžitelnosti II skupiny 4 a 5</t>
  </si>
  <si>
    <t>1737333731</t>
  </si>
  <si>
    <t>10</t>
  </si>
  <si>
    <t>162751117</t>
  </si>
  <si>
    <t>Vodorovné přemístění přes 9 000 do 10000 m výkopku/sypaniny z horniny třídy těžitelnosti I skupiny 1 až 3</t>
  </si>
  <si>
    <t>-281684590</t>
  </si>
  <si>
    <t>96,9+7,56-61,447+0,425</t>
  </si>
  <si>
    <t>11</t>
  </si>
  <si>
    <t>162751119</t>
  </si>
  <si>
    <t>Příplatek k vodorovnému přemístění výkopku/sypaniny z horniny třídy těžitelnosti I skupiny 1 až 3 ZKD 1000 m přes 10000 m (+10km)</t>
  </si>
  <si>
    <t>89164566</t>
  </si>
  <si>
    <t>43,438</t>
  </si>
  <si>
    <t>43,438*10 'Přepočtené koeficientem množství</t>
  </si>
  <si>
    <t>167151101</t>
  </si>
  <si>
    <t>Nakládání výkopku z hornin třídy těžitelnosti I skupiny 1 až 3 do 100 m3</t>
  </si>
  <si>
    <t>-839571024</t>
  </si>
  <si>
    <t>13</t>
  </si>
  <si>
    <t>171201221</t>
  </si>
  <si>
    <t>Poplatek za uložení na skládce (skládkovné) zeminy a kamení kód odpadu 17 05 04</t>
  </si>
  <si>
    <t>t</t>
  </si>
  <si>
    <t>955646855</t>
  </si>
  <si>
    <t>43,438*1,6</t>
  </si>
  <si>
    <t>14</t>
  </si>
  <si>
    <t>174101101</t>
  </si>
  <si>
    <t>Zásyp jam, šachet rýh nebo kolem objektů sypaninou se zhutněním</t>
  </si>
  <si>
    <t>1962093971</t>
  </si>
  <si>
    <t>Mezisoučet"výkop objekt A</t>
  </si>
  <si>
    <t>-93,8*0,7*0,5"výplň trativodu + lože</t>
  </si>
  <si>
    <t>-0,6*(8,17+32,5+8,17+32,5+0,45*4)*0,15"přibetonování základů</t>
  </si>
  <si>
    <t>Mezisoučet"odpočet vložených konstrukcí dop výkopu</t>
  </si>
  <si>
    <t>9*0,6*1,2-0,6*0,3*9"teplovod</t>
  </si>
  <si>
    <t>15</t>
  </si>
  <si>
    <t>174111109</t>
  </si>
  <si>
    <t>Příplatek k zásypu za ruční prohození sypaniny sítem</t>
  </si>
  <si>
    <t>638878240</t>
  </si>
  <si>
    <t>64*0,15"stávající ornice</t>
  </si>
  <si>
    <t>16</t>
  </si>
  <si>
    <t>175111101</t>
  </si>
  <si>
    <t>Obsypání potrubí ručně sypaninou bez prohození sítem, uloženou do 3 m</t>
  </si>
  <si>
    <t>117968705</t>
  </si>
  <si>
    <t>4,5*0,3*0,3"pevné potrubí od vpustí a do šachty</t>
  </si>
  <si>
    <t>9*0,6*0,3"teplovod v zemi</t>
  </si>
  <si>
    <t>17</t>
  </si>
  <si>
    <t>M</t>
  </si>
  <si>
    <t>58331351</t>
  </si>
  <si>
    <t>kamenivo těžené drobné frakce 0/4</t>
  </si>
  <si>
    <t>-895897833</t>
  </si>
  <si>
    <t>2,45*2 'Přepočtené koeficientem množství</t>
  </si>
  <si>
    <t>18</t>
  </si>
  <si>
    <t>181351003</t>
  </si>
  <si>
    <t>Rozprostření ornice tl vrstvy do 200 mm pl do 100 m2 v rovině nebo ve svahu do 1:5 strojně</t>
  </si>
  <si>
    <t>-1991087417</t>
  </si>
  <si>
    <t>64</t>
  </si>
  <si>
    <t>19</t>
  </si>
  <si>
    <t>181411131</t>
  </si>
  <si>
    <t>Založení parkového trávníku výsevem plochy do 1000 m2 v rovině a ve svahu do 1:5</t>
  </si>
  <si>
    <t>-2145775603</t>
  </si>
  <si>
    <t>20</t>
  </si>
  <si>
    <t>00572410</t>
  </si>
  <si>
    <t>osivo směs travní parková</t>
  </si>
  <si>
    <t>kg</t>
  </si>
  <si>
    <t>-1600016037</t>
  </si>
  <si>
    <t>64*0,015 'Přepočtené koeficientem množství</t>
  </si>
  <si>
    <t>181912112</t>
  </si>
  <si>
    <t>Úprava pláně v hornině třídy těžitelnosti I skupiny 3 se zhutněním ručně</t>
  </si>
  <si>
    <t>1479378678</t>
  </si>
  <si>
    <t>16,5+106,625+64"pro zpětné vrstvy</t>
  </si>
  <si>
    <t>Zakládání</t>
  </si>
  <si>
    <t>22</t>
  </si>
  <si>
    <t>211531111</t>
  </si>
  <si>
    <t>Výplň odvodňovacích žeber nebo trativodů kamenivem hrubým drceným frakce 16 až 63 mm</t>
  </si>
  <si>
    <t>-825114486</t>
  </si>
  <si>
    <t>93,8*0,6*0,5</t>
  </si>
  <si>
    <t>23</t>
  </si>
  <si>
    <t>211971121</t>
  </si>
  <si>
    <t>Zřízení opláštění žeber nebo trativodů geotextilií v rýze nebo zářezu sklonu přes 1:2 š do 2,5 m</t>
  </si>
  <si>
    <t>-160904979</t>
  </si>
  <si>
    <t>93,8*4*0,5</t>
  </si>
  <si>
    <t>24</t>
  </si>
  <si>
    <t>69311068</t>
  </si>
  <si>
    <t>geotextilie netkaná PP 300g/m2</t>
  </si>
  <si>
    <t>-1229980956</t>
  </si>
  <si>
    <t>187,6*1,2 'Přepočtené koeficientem množství</t>
  </si>
  <si>
    <t>25</t>
  </si>
  <si>
    <t>212312111</t>
  </si>
  <si>
    <t>Lože pro trativody z betonu prostého</t>
  </si>
  <si>
    <t>358569330</t>
  </si>
  <si>
    <t>93,8*0,07*0,5</t>
  </si>
  <si>
    <t>26</t>
  </si>
  <si>
    <t>212755215R</t>
  </si>
  <si>
    <t>Trativody z drenážních trubek plastových D 125 mm, SN 8 bez lože</t>
  </si>
  <si>
    <t>m</t>
  </si>
  <si>
    <t>1147579929</t>
  </si>
  <si>
    <t>(37,3+9,6)*2</t>
  </si>
  <si>
    <t>27</t>
  </si>
  <si>
    <t>279311811</t>
  </si>
  <si>
    <t>Základová zeď z betonu prostého tř. C 12/15</t>
  </si>
  <si>
    <t>-866159815</t>
  </si>
  <si>
    <t>49,884*0,1"vyrovnání podkladu - základ</t>
  </si>
  <si>
    <t>28</t>
  </si>
  <si>
    <t>279351311</t>
  </si>
  <si>
    <t>Zřízení jednostranného bednění základových zdí</t>
  </si>
  <si>
    <t>1065101143</t>
  </si>
  <si>
    <t>0,6*(8,17+32,5+8,17+32,5+0,45*4)"přibetonování základů</t>
  </si>
  <si>
    <t>29</t>
  </si>
  <si>
    <t>279351312</t>
  </si>
  <si>
    <t>Odstranění jednostranného bednění základových zdí</t>
  </si>
  <si>
    <t>2075106461</t>
  </si>
  <si>
    <t>Svislé a kompletní konstrukce</t>
  </si>
  <si>
    <t>30</t>
  </si>
  <si>
    <t>310235241</t>
  </si>
  <si>
    <t>Zazdívka otvorů pl do 0,0225 m2 ve zdivu nadzákladovém cihlami pálenými tl do 300 mm</t>
  </si>
  <si>
    <t>kus</t>
  </si>
  <si>
    <t>-2070818710</t>
  </si>
  <si>
    <t>16"po vybourání vazniček přístřešku na obou objektech</t>
  </si>
  <si>
    <t>31</t>
  </si>
  <si>
    <t>310236241</t>
  </si>
  <si>
    <t>Zazdívka otvorů pl přes 0,0225 do 0,09 m2 ve zdivu nadzákladovém cihlami pálenými tl do 300 mm</t>
  </si>
  <si>
    <t>-1295071416</t>
  </si>
  <si>
    <t>1"po vybourání potrunbí ze stěny</t>
  </si>
  <si>
    <t>32</t>
  </si>
  <si>
    <t>310321111</t>
  </si>
  <si>
    <t>Zabetonování otvorů do pl 1 m2 ve zdivu nadzákladovém včetně bednění a výztuže</t>
  </si>
  <si>
    <t>1572436274</t>
  </si>
  <si>
    <t>0,05"základ pro protažení potrubí</t>
  </si>
  <si>
    <t>33</t>
  </si>
  <si>
    <t>319202113</t>
  </si>
  <si>
    <t>Dodatečná izolace zdiva tl přes 300 do 450 mm nízkotlakou injektáží silikonovou mikroemulzí</t>
  </si>
  <si>
    <t>-1132612119</t>
  </si>
  <si>
    <t>32,5*2+8,1*2</t>
  </si>
  <si>
    <t>Vodorovné konstrukce</t>
  </si>
  <si>
    <t>34</t>
  </si>
  <si>
    <t>451572111</t>
  </si>
  <si>
    <t>Lože pod potrubí otevřený výkop z kameniva drobného těženého</t>
  </si>
  <si>
    <t>-648043923</t>
  </si>
  <si>
    <t>10*0,6*0,1"pod teplovod</t>
  </si>
  <si>
    <t>Komunikace pozemní</t>
  </si>
  <si>
    <t>35</t>
  </si>
  <si>
    <t>564851011</t>
  </si>
  <si>
    <t>Podklad ze štěrkodrtě ŠD plochy do 100 m2 tl 150 mm</t>
  </si>
  <si>
    <t>1997719198</t>
  </si>
  <si>
    <t>36</t>
  </si>
  <si>
    <t>566901132</t>
  </si>
  <si>
    <t>Vyspravení podkladu po překopech ing sítí plochy do 15 m2 štěrkodrtí tl. 150 mm</t>
  </si>
  <si>
    <t>CS ÚRS 2022 01</t>
  </si>
  <si>
    <t>2011742321</t>
  </si>
  <si>
    <t>37</t>
  </si>
  <si>
    <t>596211130</t>
  </si>
  <si>
    <t>Kladení zámkové dlažby komunikací pro pěší tl 60 mm skupiny C pl do 50 m2 - zpětné doložení zámkové dlažby</t>
  </si>
  <si>
    <t>1413214920</t>
  </si>
  <si>
    <t>38</t>
  </si>
  <si>
    <t>596811121</t>
  </si>
  <si>
    <t>Kladení betonové dlažby komunikací pro pěší do lože z kameniva velikosti do 0,09 m2 pl přes 50 do 100 m2 - použita stávající očištěná</t>
  </si>
  <si>
    <t>1105111761</t>
  </si>
  <si>
    <t>Úpravy povrchů, podlahy a osazování výplní</t>
  </si>
  <si>
    <t>39</t>
  </si>
  <si>
    <t>612325221</t>
  </si>
  <si>
    <t>Vápenocementová štuková omítka malých ploch do 0,09 m2 na stěnách</t>
  </si>
  <si>
    <t>1047308670</t>
  </si>
  <si>
    <t>2" v mč.111</t>
  </si>
  <si>
    <t>1"v mč108</t>
  </si>
  <si>
    <t>1"zvenku</t>
  </si>
  <si>
    <t>40</t>
  </si>
  <si>
    <t>622321121</t>
  </si>
  <si>
    <t>Vápenocementová omítka hladká jednovrstvá vnějších stěn nanášená ručně</t>
  </si>
  <si>
    <t>540046961</t>
  </si>
  <si>
    <t>(32,9-2*0,54)*0,8"SZ</t>
  </si>
  <si>
    <t>(32,9-2*0,54)*0,4"JV</t>
  </si>
  <si>
    <t>0,4*(8,17+2*0,3+2*0,45)"JZ</t>
  </si>
  <si>
    <t>0,4*(8,17+2*0,3+2*0,45)"SV</t>
  </si>
  <si>
    <t>Mezisoučet"objekt A</t>
  </si>
  <si>
    <t>Součet"srovnání zdiva pod hydroizolaci</t>
  </si>
  <si>
    <t>41</t>
  </si>
  <si>
    <t>631312141</t>
  </si>
  <si>
    <t>Doplnění rýh v dosavadních mazaninách betonem prostým</t>
  </si>
  <si>
    <t>1630396287</t>
  </si>
  <si>
    <t>0,5*0,5*0,1+0,7*0,7*0,1"doplnění poslah v mč111</t>
  </si>
  <si>
    <t>42</t>
  </si>
  <si>
    <t>631319173</t>
  </si>
  <si>
    <t>Příplatek k mazanině tl přes 80 do 120 mm za stržení povrchu spodní vrstvy před vložením výztuže</t>
  </si>
  <si>
    <t>-629320176</t>
  </si>
  <si>
    <t>43</t>
  </si>
  <si>
    <t>631362021</t>
  </si>
  <si>
    <t>Výztuž mazanin svařovanými sítěmi Kari</t>
  </si>
  <si>
    <t>2131853037</t>
  </si>
  <si>
    <t>(0,7*0,7+0,5*0,5)*4,44/1000*1,2"doplnění podlahy mč111</t>
  </si>
  <si>
    <t>44</t>
  </si>
  <si>
    <t>637211121</t>
  </si>
  <si>
    <t xml:space="preserve">Okapový chodník z betonových dlaždic tl 40 mm kladených do písku se zalitím spár MC  -použít stávající</t>
  </si>
  <si>
    <t>1953080408</t>
  </si>
  <si>
    <t>32,5*0,5</t>
  </si>
  <si>
    <t>Trubní vedení</t>
  </si>
  <si>
    <t>45</t>
  </si>
  <si>
    <t>817374111</t>
  </si>
  <si>
    <t xml:space="preserve">Montáž betonových útesů s hrdlem  na potrubí betonovém a železobetonovém DN 300</t>
  </si>
  <si>
    <t>1401236109</t>
  </si>
  <si>
    <t>1"napojení na stávající šachtu</t>
  </si>
  <si>
    <t>46</t>
  </si>
  <si>
    <t>721219621</t>
  </si>
  <si>
    <t>Montáž vpustí dvorních DN 110/160 ostatní typ</t>
  </si>
  <si>
    <t>1418759860</t>
  </si>
  <si>
    <t>47</t>
  </si>
  <si>
    <t>56231165</t>
  </si>
  <si>
    <t>vtok DN 110 se svislým odtokem plast 244x244mm/litina 226x226mm se sifonovou vložkou</t>
  </si>
  <si>
    <t>-250788737</t>
  </si>
  <si>
    <t>48</t>
  </si>
  <si>
    <t>894812111</t>
  </si>
  <si>
    <t>Revizní a čistící šachta z PP šachtové dno DN 315/150 přímý tok</t>
  </si>
  <si>
    <t>1681573903</t>
  </si>
  <si>
    <t>49</t>
  </si>
  <si>
    <t>894812112</t>
  </si>
  <si>
    <t>Revizní a čistící šachta z PP šachtové dno DN 315/150 pravý nebo levý přítok</t>
  </si>
  <si>
    <t>-1709580730</t>
  </si>
  <si>
    <t>50</t>
  </si>
  <si>
    <t>894812131</t>
  </si>
  <si>
    <t>Revizní a čistící šachta z PP DN 315 šachtová roura korugovaná bez hrdla světlé hloubky 1250 mm</t>
  </si>
  <si>
    <t>188384748</t>
  </si>
  <si>
    <t>51</t>
  </si>
  <si>
    <t>894812149</t>
  </si>
  <si>
    <t>Příplatek k rourám revizní a čistící šachty z PP DN 315 za uříznutí šachtové roury</t>
  </si>
  <si>
    <t>490076799</t>
  </si>
  <si>
    <t>52</t>
  </si>
  <si>
    <t>894812156</t>
  </si>
  <si>
    <t>Revizní a čistící šachta z PP DN 315 poklop plastový pochůzí s rámem</t>
  </si>
  <si>
    <t>-1413926097</t>
  </si>
  <si>
    <t>53</t>
  </si>
  <si>
    <t>899621112</t>
  </si>
  <si>
    <t>Obetonování drenážního potrubí betonem tř. B7,5 tl do 150 mm trub DN nad 100 do 160</t>
  </si>
  <si>
    <t>859449084</t>
  </si>
  <si>
    <t>1"v napojení trub na šachtu</t>
  </si>
  <si>
    <t>54</t>
  </si>
  <si>
    <t>899722114</t>
  </si>
  <si>
    <t>Krytí potrubí z plastů výstražnou fólií z PVC přes 34 do 40 cm</t>
  </si>
  <si>
    <t>263464413</t>
  </si>
  <si>
    <t>Ostatní konstrukce a práce, bourání</t>
  </si>
  <si>
    <t>55</t>
  </si>
  <si>
    <t>949101111</t>
  </si>
  <si>
    <t>Lešení pomocné pro objekty pozemních staveb s lešeňovou podlahou v do 1,9 m zatížení do 150 kg/m2</t>
  </si>
  <si>
    <t>434446660</t>
  </si>
  <si>
    <t>6,81*9,395"přístřešek</t>
  </si>
  <si>
    <t>56</t>
  </si>
  <si>
    <t>962031132</t>
  </si>
  <si>
    <t>Bourání příček z cihel pálených na MVC tl do 100 mm</t>
  </si>
  <si>
    <t>928002072</t>
  </si>
  <si>
    <t>32,5*0,7"SZ objektu A - izolační přizdívka</t>
  </si>
  <si>
    <t>57</t>
  </si>
  <si>
    <t>965042121</t>
  </si>
  <si>
    <t>Bourání podkladů pod dlažby nebo mazanin betonových nebo z litého asfaltu tl do 100 mm pl do 1 m2</t>
  </si>
  <si>
    <t>337565070</t>
  </si>
  <si>
    <t>0,7*0,7*0,1+0,5*0,5*0,1"mč111</t>
  </si>
  <si>
    <t>58</t>
  </si>
  <si>
    <t>965049111</t>
  </si>
  <si>
    <t>Příplatek k bourání betonových mazanin za bourání mazanin se svařovanou sítí tl do 100 mm</t>
  </si>
  <si>
    <t>1118773259</t>
  </si>
  <si>
    <t>59</t>
  </si>
  <si>
    <t>966071711</t>
  </si>
  <si>
    <t>Bourání sloupků a vzpěr plotových ocelových do 2,5 m zabetonovaných</t>
  </si>
  <si>
    <t>1576270610</t>
  </si>
  <si>
    <t>4"plot u přístřešku</t>
  </si>
  <si>
    <t>60</t>
  </si>
  <si>
    <t>966072810</t>
  </si>
  <si>
    <t>Rozebrání rámového oplocení na ocelové sloupky výšky do 1m</t>
  </si>
  <si>
    <t>242830822</t>
  </si>
  <si>
    <t>5,1"plot u přístřešku</t>
  </si>
  <si>
    <t>61</t>
  </si>
  <si>
    <t>971033361</t>
  </si>
  <si>
    <t>Vybourání otvorů ve zdivu cihelném pl do 0,09 m2 na MVC nebo MV tl do 600 mm</t>
  </si>
  <si>
    <t>-772875544</t>
  </si>
  <si>
    <t>1"pro demontáž teplovodního potrubí z venku do mč.111</t>
  </si>
  <si>
    <t>62</t>
  </si>
  <si>
    <t>971042261</t>
  </si>
  <si>
    <t>Vybourání otvorů v betonových příčkách a zdech pl do 0,0225 m2 tl do 600 mm</t>
  </si>
  <si>
    <t>-852162271</t>
  </si>
  <si>
    <t>2"pro průchod drenáže základy zídky</t>
  </si>
  <si>
    <t>63</t>
  </si>
  <si>
    <t>971042361</t>
  </si>
  <si>
    <t>Vybourání otvorů v betonových příčkách a zdech pl do 0,09 m2 tl do 600 mm</t>
  </si>
  <si>
    <t>1945702204</t>
  </si>
  <si>
    <t>2"odbourání části zídky pro natavení hydroizolace</t>
  </si>
  <si>
    <t>973031324</t>
  </si>
  <si>
    <t>Vysekání kapes ve zdivu cihelném na MV nebo MVC pl do 0,10 m2 hl do 150 mm</t>
  </si>
  <si>
    <t>-1506508864</t>
  </si>
  <si>
    <t>8*2"pro vybourání nosníků přístřešku ze zdiva</t>
  </si>
  <si>
    <t>65</t>
  </si>
  <si>
    <t>977151113</t>
  </si>
  <si>
    <t>Jádrové vrty diamantovými korunkami do stavebních materiálů D přes 40 do 50 mm</t>
  </si>
  <si>
    <t>1584444458</t>
  </si>
  <si>
    <t>2*0,2"mezi mč111 a 108</t>
  </si>
  <si>
    <t>66</t>
  </si>
  <si>
    <t>977151125</t>
  </si>
  <si>
    <t>Jádrové vrty diamantovými korunkami do stavebních materiálů D přes 180 do 200 mm</t>
  </si>
  <si>
    <t>2023061441</t>
  </si>
  <si>
    <t>0,8"základ do mč111</t>
  </si>
  <si>
    <t>67</t>
  </si>
  <si>
    <t>977312112</t>
  </si>
  <si>
    <t>Řezání stávajících betonových mazanin vyztužených hl do 100 mm</t>
  </si>
  <si>
    <t>-1545210200</t>
  </si>
  <si>
    <t xml:space="preserve">4*0,7"mč111 - podlaha </t>
  </si>
  <si>
    <t>4*0,5"mč111 - podkladak</t>
  </si>
  <si>
    <t>68</t>
  </si>
  <si>
    <t>978059641</t>
  </si>
  <si>
    <t xml:space="preserve">Odsekání obkladů  stěn včetně otlučení podkladní omítky až na zdivo z obkládaček vnějších, z jakýchkoliv materiálů, plochy přes 1 m2</t>
  </si>
  <si>
    <t>-235037701</t>
  </si>
  <si>
    <t>(32,9-2*0,54)*2,2-15*1,45*1,45+15*2*0,2*1,45"SZ</t>
  </si>
  <si>
    <t>(32,9-2*0,54)*1,2-2*1,45+4*1,2*0,2"JV</t>
  </si>
  <si>
    <t>1,05*(8,17+2*0,3+2*0,45)"JZ</t>
  </si>
  <si>
    <t>1,2*(8,17+2*0,3+2*0,45)"SV</t>
  </si>
  <si>
    <t>69</t>
  </si>
  <si>
    <t>979051121</t>
  </si>
  <si>
    <t>Očištění zámkových dlaždic se spárováním z kameniva těženého při překopech inženýrských sítí</t>
  </si>
  <si>
    <t>-1665498276</t>
  </si>
  <si>
    <t>70</t>
  </si>
  <si>
    <t>979054441</t>
  </si>
  <si>
    <t>Očištění vybouraných z desek nebo dlaždic s původním spárováním z kameniva těženého</t>
  </si>
  <si>
    <t>-1157564689</t>
  </si>
  <si>
    <t>997</t>
  </si>
  <si>
    <t>Přesun sutě</t>
  </si>
  <si>
    <t>71</t>
  </si>
  <si>
    <t>997013151</t>
  </si>
  <si>
    <t>Vnitrostaveništní doprava suti a vybouraných hmot pro budovy v do 6 m s omezením mechanizace</t>
  </si>
  <si>
    <t>-415253401</t>
  </si>
  <si>
    <t>72</t>
  </si>
  <si>
    <t>997013501</t>
  </si>
  <si>
    <t>Odvoz suti a vybouraných hmot na skládku nebo meziskládku do 1 km se složením</t>
  </si>
  <si>
    <t>435178196</t>
  </si>
  <si>
    <t>124,877-6,781-29,261</t>
  </si>
  <si>
    <t>73</t>
  </si>
  <si>
    <t>997013509</t>
  </si>
  <si>
    <t>Příplatek k odvozu suti a vybouraných hmot na skládku ZKD 1 km přes 1 km (+10km)</t>
  </si>
  <si>
    <t>-1184907143</t>
  </si>
  <si>
    <t>88,835*10 'Přepočtené koeficientem množství</t>
  </si>
  <si>
    <t>74</t>
  </si>
  <si>
    <t>997013601</t>
  </si>
  <si>
    <t>Poplatek za uložení na skládce (skládkovné) stavebního odpadu betonového kód odpadu 17 01 01</t>
  </si>
  <si>
    <t>988210468</t>
  </si>
  <si>
    <t>71,875</t>
  </si>
  <si>
    <t>75</t>
  </si>
  <si>
    <t>997013631</t>
  </si>
  <si>
    <t>Poplatek za uložení na skládce (skládkovné) stavebního odpadu směsného kód odpadu 17 09 04</t>
  </si>
  <si>
    <t>-1492794648</t>
  </si>
  <si>
    <t>88,835-71,875</t>
  </si>
  <si>
    <t>998</t>
  </si>
  <si>
    <t>Přesun hmot</t>
  </si>
  <si>
    <t>76</t>
  </si>
  <si>
    <t>998229112</t>
  </si>
  <si>
    <t>Přesun hmot ruční pro pozemní komunikace s krytem dlážděným na vzdálenost do 50 m</t>
  </si>
  <si>
    <t>2046307171</t>
  </si>
  <si>
    <t>PSV</t>
  </si>
  <si>
    <t>Práce a dodávky PSV</t>
  </si>
  <si>
    <t>711</t>
  </si>
  <si>
    <t>Izolace proti vodě, vlhkosti a plynům</t>
  </si>
  <si>
    <t>77</t>
  </si>
  <si>
    <t>711111001</t>
  </si>
  <si>
    <t>Provedení izolace proti zemní vlhkosti vodorovné za studena nátěrem penetračním</t>
  </si>
  <si>
    <t>-1447622208</t>
  </si>
  <si>
    <t>0,7*0,7"mč111</t>
  </si>
  <si>
    <t>78</t>
  </si>
  <si>
    <t>11163150</t>
  </si>
  <si>
    <t>lak asfaltový penetrační</t>
  </si>
  <si>
    <t>123940246</t>
  </si>
  <si>
    <t>3,33333333333333*0,0003 'Přepočtené koeficientem množství</t>
  </si>
  <si>
    <t>79</t>
  </si>
  <si>
    <t>711112001</t>
  </si>
  <si>
    <t>Provedení izolace proti zemní vlhkosti svislé za studena nátěrem penetračním</t>
  </si>
  <si>
    <t>-1159170307</t>
  </si>
  <si>
    <t>Mezisoučet</t>
  </si>
  <si>
    <t>Mezisoučet"objekt srovnání zdiva pod hydroizolaci</t>
  </si>
  <si>
    <t>80</t>
  </si>
  <si>
    <t>-422739296</t>
  </si>
  <si>
    <t>95,804*0,00035 'Přepočtené koeficientem množství</t>
  </si>
  <si>
    <t>81</t>
  </si>
  <si>
    <t>711141559</t>
  </si>
  <si>
    <t>Provedení izolace proti zemní vlhkosti pásy přitavením vodorovné NAIP</t>
  </si>
  <si>
    <t>-370925217</t>
  </si>
  <si>
    <t>82</t>
  </si>
  <si>
    <t>62855001</t>
  </si>
  <si>
    <t>pás asfaltový natavitelný modifikovaný SBS tl 4,0mm s vložkou z polyesterové rohože a spalitelnou PE fólií nebo jemnozrnným minerálním posypem na horním povrchu</t>
  </si>
  <si>
    <t>163044458</t>
  </si>
  <si>
    <t>0,49*1,1655 'Přepočtené koeficientem množství</t>
  </si>
  <si>
    <t>83</t>
  </si>
  <si>
    <t>711142559</t>
  </si>
  <si>
    <t>Provedení izolace proti zemní vlhkosti pásy přitavením svislé NAIP</t>
  </si>
  <si>
    <t>-1683377370</t>
  </si>
  <si>
    <t>95,804</t>
  </si>
  <si>
    <t>84</t>
  </si>
  <si>
    <t>-434266546</t>
  </si>
  <si>
    <t>85</t>
  </si>
  <si>
    <t>711161112</t>
  </si>
  <si>
    <t>Izolace proti zemní vlhkosti nopovou fólií vodorovná, nopek v 8,0 mm, tl do 0,6 mm</t>
  </si>
  <si>
    <t>1109113416</t>
  </si>
  <si>
    <t>(0,6+0,8+0,2)*(8,17+32,5+8,17+32,5+0,45*4)"přibetonování základů</t>
  </si>
  <si>
    <t>(32,5+0,45+0,45+0,3+0,3)*0,8"SZ strana objektu A</t>
  </si>
  <si>
    <t>86</t>
  </si>
  <si>
    <t>711161384</t>
  </si>
  <si>
    <t>Izolace proti zemní vlhkosti nopovou fólií ukončení provětrávací lištou</t>
  </si>
  <si>
    <t>700507162</t>
  </si>
  <si>
    <t>(8,17+32,5+8,17+32,5+0,45*4)"</t>
  </si>
  <si>
    <t>87</t>
  </si>
  <si>
    <t>711199095</t>
  </si>
  <si>
    <t>Příplatek k izolacím proti zemní vlhkosti za plochu do 10 m2 natěradly za studena nebo za horka</t>
  </si>
  <si>
    <t>1200320932</t>
  </si>
  <si>
    <t>88</t>
  </si>
  <si>
    <t>711199097</t>
  </si>
  <si>
    <t>Příplatek k izolacím proti zemní vlhkosti za plochu do 10 m2 pásy přitavením NAIP nebo termoplasty</t>
  </si>
  <si>
    <t>1275132491</t>
  </si>
  <si>
    <t>89</t>
  </si>
  <si>
    <t>998711121</t>
  </si>
  <si>
    <t>Přesun hmot tonážní pro izolace proti vodě, vlhkosti a plynům ruční v objektech v do 6 m</t>
  </si>
  <si>
    <t>2029404557</t>
  </si>
  <si>
    <t>713</t>
  </si>
  <si>
    <t>Izolace tepelné</t>
  </si>
  <si>
    <t>90</t>
  </si>
  <si>
    <t>713131145</t>
  </si>
  <si>
    <t>Montáž izolace tepelné stěn a základů lepením bodově rohoží, pásů, dílců, desek</t>
  </si>
  <si>
    <t>209186130</t>
  </si>
  <si>
    <t>0,65*(8,17+32,5+8,17+32,5+0,45*4)" v místě přibetonování základů</t>
  </si>
  <si>
    <t>91</t>
  </si>
  <si>
    <t>28376439</t>
  </si>
  <si>
    <t>deska z polystyrénu XPS, hrana rovná a strukturovaný povrch tl 40mm</t>
  </si>
  <si>
    <t>-1013605193</t>
  </si>
  <si>
    <t>54,041</t>
  </si>
  <si>
    <t>54,041*1,02 'Přepočtené koeficientem množství</t>
  </si>
  <si>
    <t>92</t>
  </si>
  <si>
    <t>71346341R</t>
  </si>
  <si>
    <t>Dodávka + montáž izolace tepelné potrubí a ohybů návlekový izolačními pouzdry DN40 tl.6mm</t>
  </si>
  <si>
    <t>-1461516089</t>
  </si>
  <si>
    <t>93</t>
  </si>
  <si>
    <t>998713121</t>
  </si>
  <si>
    <t>Přesun hmot tonážní pro izolace tepelné ruční v objektech v do 6 m</t>
  </si>
  <si>
    <t>-1847878697</t>
  </si>
  <si>
    <t>721</t>
  </si>
  <si>
    <t>Zdravotechnika - vnitřní kanalizace</t>
  </si>
  <si>
    <t>94</t>
  </si>
  <si>
    <t>721173316</t>
  </si>
  <si>
    <t>Potrubí kanalizační z PVC SN 4 dešťové DN 125</t>
  </si>
  <si>
    <t>-279628005</t>
  </si>
  <si>
    <t>1,5*2"propojení vpusti se šachtou</t>
  </si>
  <si>
    <t>1,5"propojení drenáží se stávající šachtou</t>
  </si>
  <si>
    <t>733</t>
  </si>
  <si>
    <t>Ústřední vytápění - rozvodné potrubí</t>
  </si>
  <si>
    <t>95</t>
  </si>
  <si>
    <t>733223306</t>
  </si>
  <si>
    <t>Potrubí měděné tvrdé spojované lisováním D 42x1,5 mm</t>
  </si>
  <si>
    <t>33993940</t>
  </si>
  <si>
    <t>2*3+2*1"stoupačka + vodorovné stěnou</t>
  </si>
  <si>
    <t>96</t>
  </si>
  <si>
    <t>73322330R</t>
  </si>
  <si>
    <t>Vyřezání teplovodního potrubí - komplet celé vedení včetně TI</t>
  </si>
  <si>
    <t>-723611710</t>
  </si>
  <si>
    <t>97</t>
  </si>
  <si>
    <t>7333222R</t>
  </si>
  <si>
    <t xml:space="preserve">Dodávka + montáž potrtubí předizolované flexi DN 2x 40  (např. Uponor Ecoflex Thermo Twin) </t>
  </si>
  <si>
    <t>887232841</t>
  </si>
  <si>
    <t>98</t>
  </si>
  <si>
    <t>733R</t>
  </si>
  <si>
    <t>Napojení potrubí topení na stávající rozvod</t>
  </si>
  <si>
    <t>soub</t>
  </si>
  <si>
    <t>1014380392</t>
  </si>
  <si>
    <t>99</t>
  </si>
  <si>
    <t>733R1</t>
  </si>
  <si>
    <t>Napojení potrubí topení (stoupačka) na nový rozvod v zemi</t>
  </si>
  <si>
    <t>-1640134203</t>
  </si>
  <si>
    <t>767</t>
  </si>
  <si>
    <t>Konstrukce zámečnické</t>
  </si>
  <si>
    <t>100</t>
  </si>
  <si>
    <t>767392802</t>
  </si>
  <si>
    <t>Demontáž krytin střech z plechů šroubovaných</t>
  </si>
  <si>
    <t>37036036</t>
  </si>
  <si>
    <t>101</t>
  </si>
  <si>
    <t>767996801</t>
  </si>
  <si>
    <t>Demontáž atypických zámečnických konstrukcí rozebráním hmotnosti jednotlivých dílů do 50 kg</t>
  </si>
  <si>
    <t>571288439</t>
  </si>
  <si>
    <t>(9,395+0,1*2)*8*8,1"vazničky přístřešku IPE 100</t>
  </si>
  <si>
    <t>(6,81+2,7+2,7)*11,91"nosný rám přístřešku TR 100</t>
  </si>
  <si>
    <t>776</t>
  </si>
  <si>
    <t>Podlahy povlakové</t>
  </si>
  <si>
    <t>102</t>
  </si>
  <si>
    <t>776111116</t>
  </si>
  <si>
    <t>Odstranění zbytků lepidla z podkladu povlakových podlah broušením</t>
  </si>
  <si>
    <t>-1447304431</t>
  </si>
  <si>
    <t>10,22" mč111</t>
  </si>
  <si>
    <t>103</t>
  </si>
  <si>
    <t>776201811</t>
  </si>
  <si>
    <t>Demontáž lepených povlakových podlah bez podložky ručně</t>
  </si>
  <si>
    <t>-2051735840</t>
  </si>
  <si>
    <t>104</t>
  </si>
  <si>
    <t>776221111</t>
  </si>
  <si>
    <t>Lepení pásů z PVC standardním lepidlem</t>
  </si>
  <si>
    <t>-118047759</t>
  </si>
  <si>
    <t>10,22"mč111</t>
  </si>
  <si>
    <t>105</t>
  </si>
  <si>
    <t>28411020</t>
  </si>
  <si>
    <t>podlahovina vinylová homogenní zátěžová úprava PUR, třída zátěže 34/43, hořlavost Bfl S1 tl 2,00 mm,</t>
  </si>
  <si>
    <t>-317711179</t>
  </si>
  <si>
    <t>10,22*1,1 'Přepočtené koeficientem množství</t>
  </si>
  <si>
    <t>106</t>
  </si>
  <si>
    <t>776410811</t>
  </si>
  <si>
    <t>Odstranění soklíků a lišt pryžových nebo plastových</t>
  </si>
  <si>
    <t>629089008</t>
  </si>
  <si>
    <t>107</t>
  </si>
  <si>
    <t>776411111</t>
  </si>
  <si>
    <t>Montáž obvodových soklíků výšky do 80 mm</t>
  </si>
  <si>
    <t>1677383048</t>
  </si>
  <si>
    <t>108</t>
  </si>
  <si>
    <t>28411003</t>
  </si>
  <si>
    <t>lišta soklová PVC 30x30mm</t>
  </si>
  <si>
    <t>-1209264200</t>
  </si>
  <si>
    <t>10*1,02 'Přepočtené koeficientem množství</t>
  </si>
  <si>
    <t>109</t>
  </si>
  <si>
    <t>998776121</t>
  </si>
  <si>
    <t>Přesun hmot tonážní pro podlahy povlakové ruční v objektech v do 6 m</t>
  </si>
  <si>
    <t>-1458569665</t>
  </si>
  <si>
    <t>784</t>
  </si>
  <si>
    <t>Dokončovací práce - malby a tapety</t>
  </si>
  <si>
    <t>110</t>
  </si>
  <si>
    <t>784221101</t>
  </si>
  <si>
    <t>Dvojnásobné bílé malby ze směsí za sucha dobře otěruvzdorných v místnostech do 3,80 m</t>
  </si>
  <si>
    <t>-946894645</t>
  </si>
  <si>
    <t>20"částečně v mč.108 a111</t>
  </si>
  <si>
    <t>VRN</t>
  </si>
  <si>
    <t>Vedlejší rozpočtové náklady</t>
  </si>
  <si>
    <t>VRN3</t>
  </si>
  <si>
    <t>Zařízení staveniště</t>
  </si>
  <si>
    <t>111</t>
  </si>
  <si>
    <t>030001000</t>
  </si>
  <si>
    <t>Kč</t>
  </si>
  <si>
    <t>1024</t>
  </si>
  <si>
    <t>-1081733614</t>
  </si>
  <si>
    <t>VRN6</t>
  </si>
  <si>
    <t>Územní vlivy</t>
  </si>
  <si>
    <t>112</t>
  </si>
  <si>
    <t>060001000</t>
  </si>
  <si>
    <t>1452778845</t>
  </si>
  <si>
    <t>VRN7</t>
  </si>
  <si>
    <t>Provozní vlivy</t>
  </si>
  <si>
    <t>113</t>
  </si>
  <si>
    <t>070001000</t>
  </si>
  <si>
    <t>125595378</t>
  </si>
  <si>
    <t>SO 01B - Objekt B - výměníková stanice na p.p.č. 1443/113</t>
  </si>
  <si>
    <t>2,5*13,57"zpevněné plochy</t>
  </si>
  <si>
    <t>13,57*0,5"okapník chodník</t>
  </si>
  <si>
    <t>113204111</t>
  </si>
  <si>
    <t>Vytrhání obrub záhonových</t>
  </si>
  <si>
    <t>1337030279</t>
  </si>
  <si>
    <t>2"u objektu B</t>
  </si>
  <si>
    <t>14*2"ze shora</t>
  </si>
  <si>
    <t>10*2"ve štítě</t>
  </si>
  <si>
    <t>13,5*0,6*1,5"od spodu</t>
  </si>
  <si>
    <t>13,5*0,6*1,5"od shora</t>
  </si>
  <si>
    <t>1217667998</t>
  </si>
  <si>
    <t>1,7*0,5*0,5"v mč.102 pro přeložku teplovodu</t>
  </si>
  <si>
    <t>-1300498244</t>
  </si>
  <si>
    <t>-741407763</t>
  </si>
  <si>
    <t>43,2-23,259</t>
  </si>
  <si>
    <t>19,941*10 'Přepočtené koeficientem množství</t>
  </si>
  <si>
    <t>19,941*1,6</t>
  </si>
  <si>
    <t>Mezisoučet"výkop objekt</t>
  </si>
  <si>
    <t>-15,36-1,792"výplň trativodu + lože</t>
  </si>
  <si>
    <t>-2,789"přibetonování základů</t>
  </si>
  <si>
    <t>48*0,15"stávající ornice</t>
  </si>
  <si>
    <t>0,83*2 'Přepočtené koeficientem množství</t>
  </si>
  <si>
    <t>48*0,015 'Přepočtené koeficientem množství</t>
  </si>
  <si>
    <t>16,5+33,925+48"pro zpětné vrstvy</t>
  </si>
  <si>
    <t>51,2*0,6*0,5</t>
  </si>
  <si>
    <t>51,2*4*0,5</t>
  </si>
  <si>
    <t>102,4*1,2 'Přepočtené koeficientem množství</t>
  </si>
  <si>
    <t>51,2*0,07*0,5</t>
  </si>
  <si>
    <t>(16+9,6)*2</t>
  </si>
  <si>
    <t>27,888*0,1"vyrovnání podkladu - základ</t>
  </si>
  <si>
    <t>0,6*(8,17+13,57+8,17+13,57+0,45*4+0,3*4)"přibetonování základů</t>
  </si>
  <si>
    <t>-459401716</t>
  </si>
  <si>
    <t>1704915278</t>
  </si>
  <si>
    <t>13,55*2+8,2*2</t>
  </si>
  <si>
    <t>16,5"zámková dlažba pro zpětné použití</t>
  </si>
  <si>
    <t>-360240660</t>
  </si>
  <si>
    <t>1"v mč102</t>
  </si>
  <si>
    <t>12,89*0,4+0,4*2*(0,3+0,45)"SZ</t>
  </si>
  <si>
    <t>12,89*0,4+0,4*2*(0,3+0,45)"JV</t>
  </si>
  <si>
    <t>0,4*8,08"JZ</t>
  </si>
  <si>
    <t>0,4*8,08"SV</t>
  </si>
  <si>
    <t>Mezisoučet"objekt B</t>
  </si>
  <si>
    <t>1320402982</t>
  </si>
  <si>
    <t>-1953713292</t>
  </si>
  <si>
    <t>-1880986202</t>
  </si>
  <si>
    <t>916331112</t>
  </si>
  <si>
    <t>Osazení zahradního obrubníku betonového do lože z betonu s boční opěrou</t>
  </si>
  <si>
    <t>-232196211</t>
  </si>
  <si>
    <t>2"po vybourání stávajícího</t>
  </si>
  <si>
    <t>59217001</t>
  </si>
  <si>
    <t>obrubník betonový zahradní 100 x 5 x 25 cm</t>
  </si>
  <si>
    <t>-510132962</t>
  </si>
  <si>
    <t>-418019941</t>
  </si>
  <si>
    <t>927636513</t>
  </si>
  <si>
    <t>-535114949</t>
  </si>
  <si>
    <t>1"pro demontáž teplovodního potrubí z venku do mč.102</t>
  </si>
  <si>
    <t>-445840817</t>
  </si>
  <si>
    <t>962662640</t>
  </si>
  <si>
    <t>12,89*2,95-6*0,6*1,2+12*0,6*0,2+0,7*2*(0,3+0,45)"SZ</t>
  </si>
  <si>
    <t>12,89*1,2-1,5*1,2+1,2*0,2*2+1,2*2*(0,3+0,45)"JV</t>
  </si>
  <si>
    <t>1,1*8,08-1*1,1+1,1*0,2*2"JZ</t>
  </si>
  <si>
    <t>1,2*8,08"SV</t>
  </si>
  <si>
    <t>42,869-4,29-10,381</t>
  </si>
  <si>
    <t>28,198*10 'Přepočtené koeficientem množství</t>
  </si>
  <si>
    <t>21,203"vybouraný podklad</t>
  </si>
  <si>
    <t>28,198-21,203</t>
  </si>
  <si>
    <t>1006345736</t>
  </si>
  <si>
    <t>-1567090802</t>
  </si>
  <si>
    <t>Mezisoučet"srovnání zdiva pod hydroizolaci</t>
  </si>
  <si>
    <t>45,864*0,00035 'Přepočtené koeficientem množství</t>
  </si>
  <si>
    <t>892374814</t>
  </si>
  <si>
    <t>348572950</t>
  </si>
  <si>
    <t>45,864</t>
  </si>
  <si>
    <t>(0,6+0,8+0,2)*(8,17+13,57+8,17+13,57+0,45*4+0,3*4)"přibetonování základů</t>
  </si>
  <si>
    <t>(8,17+13,6+8,17+13,6+0,45*4)"</t>
  </si>
  <si>
    <t>-1277037163</t>
  </si>
  <si>
    <t>837784224</t>
  </si>
  <si>
    <t>0,65*(8,17+13,6+8,17+13,6+0,45*4)" v místě přibetonování základů</t>
  </si>
  <si>
    <t>29,471</t>
  </si>
  <si>
    <t>29,471*1,02 'Přepočtené koeficientem množství</t>
  </si>
  <si>
    <t>192369063</t>
  </si>
  <si>
    <t>1282951872</t>
  </si>
  <si>
    <t>2*3"stoupačka</t>
  </si>
  <si>
    <t>-331462318</t>
  </si>
  <si>
    <t>-1157277688</t>
  </si>
  <si>
    <t>76799R</t>
  </si>
  <si>
    <t>Dodávka + montáž úpravy oplocení včetně povrchové úpravy - demontáž nutné části oplocení a sloupku, nový sloupek, zkrácení plotového pole</t>
  </si>
  <si>
    <t>455583587</t>
  </si>
  <si>
    <t>-348672337</t>
  </si>
  <si>
    <t>1643674766</t>
  </si>
  <si>
    <t>1147775677</t>
  </si>
  <si>
    <t>-866442344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</si>
</sst>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KONOPKNIH2025/I-SO01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Knihovna Konopná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ul. Konopná, Liberec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Statutární město Liberec, Nám.Dr.E.Beneše 1, 46059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FS Vision, s.r.o., Liberec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Jaroslav Šíma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16.5" customHeight="1">
      <c r="A95" s="7"/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ROUND(SUM(AG96:AG97),2)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83</v>
      </c>
      <c r="AR95" s="126"/>
      <c r="AS95" s="127">
        <f>ROUND(SUM(AS96:AS97),2)</f>
        <v>0</v>
      </c>
      <c r="AT95" s="128">
        <f>ROUND(SUM(AV95:AW95),2)</f>
        <v>0</v>
      </c>
      <c r="AU95" s="129">
        <f>ROUND(SUM(AU96:AU97),5)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ROUND(SUM(AZ96:AZ97),2)</f>
        <v>0</v>
      </c>
      <c r="BA95" s="128">
        <f>ROUND(SUM(BA96:BA97),2)</f>
        <v>0</v>
      </c>
      <c r="BB95" s="128">
        <f>ROUND(SUM(BB96:BB97),2)</f>
        <v>0</v>
      </c>
      <c r="BC95" s="128">
        <f>ROUND(SUM(BC96:BC97),2)</f>
        <v>0</v>
      </c>
      <c r="BD95" s="130">
        <f>ROUND(SUM(BD96:BD97),2)</f>
        <v>0</v>
      </c>
      <c r="BE95" s="7"/>
      <c r="BS95" s="131" t="s">
        <v>76</v>
      </c>
      <c r="BT95" s="131" t="s">
        <v>84</v>
      </c>
      <c r="BU95" s="131" t="s">
        <v>78</v>
      </c>
      <c r="BV95" s="131" t="s">
        <v>79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4" customFormat="1" ht="16.5" customHeight="1">
      <c r="A96" s="132" t="s">
        <v>87</v>
      </c>
      <c r="B96" s="70"/>
      <c r="C96" s="133"/>
      <c r="D96" s="133"/>
      <c r="E96" s="134" t="s">
        <v>88</v>
      </c>
      <c r="F96" s="134"/>
      <c r="G96" s="134"/>
      <c r="H96" s="134"/>
      <c r="I96" s="134"/>
      <c r="J96" s="133"/>
      <c r="K96" s="134" t="s">
        <v>89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'SO 01A - Objekt A - kniho...'!J32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90</v>
      </c>
      <c r="AR96" s="72"/>
      <c r="AS96" s="137">
        <v>0</v>
      </c>
      <c r="AT96" s="138">
        <f>ROUND(SUM(AV96:AW96),2)</f>
        <v>0</v>
      </c>
      <c r="AU96" s="139">
        <f>'SO 01A - Objekt A - kniho...'!P143</f>
        <v>0</v>
      </c>
      <c r="AV96" s="138">
        <f>'SO 01A - Objekt A - kniho...'!J35</f>
        <v>0</v>
      </c>
      <c r="AW96" s="138">
        <f>'SO 01A - Objekt A - kniho...'!J36</f>
        <v>0</v>
      </c>
      <c r="AX96" s="138">
        <f>'SO 01A - Objekt A - kniho...'!J37</f>
        <v>0</v>
      </c>
      <c r="AY96" s="138">
        <f>'SO 01A - Objekt A - kniho...'!J38</f>
        <v>0</v>
      </c>
      <c r="AZ96" s="138">
        <f>'SO 01A - Objekt A - kniho...'!F35</f>
        <v>0</v>
      </c>
      <c r="BA96" s="138">
        <f>'SO 01A - Objekt A - kniho...'!F36</f>
        <v>0</v>
      </c>
      <c r="BB96" s="138">
        <f>'SO 01A - Objekt A - kniho...'!F37</f>
        <v>0</v>
      </c>
      <c r="BC96" s="138">
        <f>'SO 01A - Objekt A - kniho...'!F38</f>
        <v>0</v>
      </c>
      <c r="BD96" s="140">
        <f>'SO 01A - Objekt A - kniho...'!F39</f>
        <v>0</v>
      </c>
      <c r="BE96" s="4"/>
      <c r="BT96" s="141" t="s">
        <v>86</v>
      </c>
      <c r="BV96" s="141" t="s">
        <v>79</v>
      </c>
      <c r="BW96" s="141" t="s">
        <v>91</v>
      </c>
      <c r="BX96" s="141" t="s">
        <v>85</v>
      </c>
      <c r="CL96" s="141" t="s">
        <v>1</v>
      </c>
    </row>
    <row r="97" s="4" customFormat="1" ht="23.25" customHeight="1">
      <c r="A97" s="132" t="s">
        <v>87</v>
      </c>
      <c r="B97" s="70"/>
      <c r="C97" s="133"/>
      <c r="D97" s="133"/>
      <c r="E97" s="134" t="s">
        <v>92</v>
      </c>
      <c r="F97" s="134"/>
      <c r="G97" s="134"/>
      <c r="H97" s="134"/>
      <c r="I97" s="134"/>
      <c r="J97" s="133"/>
      <c r="K97" s="134" t="s">
        <v>93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'SO 01B - Objekt B - výměn...'!J32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90</v>
      </c>
      <c r="AR97" s="72"/>
      <c r="AS97" s="142">
        <v>0</v>
      </c>
      <c r="AT97" s="143">
        <f>ROUND(SUM(AV97:AW97),2)</f>
        <v>0</v>
      </c>
      <c r="AU97" s="144">
        <f>'SO 01B - Objekt B - výměn...'!P141</f>
        <v>0</v>
      </c>
      <c r="AV97" s="143">
        <f>'SO 01B - Objekt B - výměn...'!J35</f>
        <v>0</v>
      </c>
      <c r="AW97" s="143">
        <f>'SO 01B - Objekt B - výměn...'!J36</f>
        <v>0</v>
      </c>
      <c r="AX97" s="143">
        <f>'SO 01B - Objekt B - výměn...'!J37</f>
        <v>0</v>
      </c>
      <c r="AY97" s="143">
        <f>'SO 01B - Objekt B - výměn...'!J38</f>
        <v>0</v>
      </c>
      <c r="AZ97" s="143">
        <f>'SO 01B - Objekt B - výměn...'!F35</f>
        <v>0</v>
      </c>
      <c r="BA97" s="143">
        <f>'SO 01B - Objekt B - výměn...'!F36</f>
        <v>0</v>
      </c>
      <c r="BB97" s="143">
        <f>'SO 01B - Objekt B - výměn...'!F37</f>
        <v>0</v>
      </c>
      <c r="BC97" s="143">
        <f>'SO 01B - Objekt B - výměn...'!F38</f>
        <v>0</v>
      </c>
      <c r="BD97" s="145">
        <f>'SO 01B - Objekt B - výměn...'!F39</f>
        <v>0</v>
      </c>
      <c r="BE97" s="4"/>
      <c r="BT97" s="141" t="s">
        <v>86</v>
      </c>
      <c r="BV97" s="141" t="s">
        <v>79</v>
      </c>
      <c r="BW97" s="141" t="s">
        <v>94</v>
      </c>
      <c r="BX97" s="141" t="s">
        <v>85</v>
      </c>
      <c r="CL97" s="141" t="s">
        <v>1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Flwm8VyZlHBB1IGWn+H5QD/+679pQUMiUtCNt+9/37IlspumpBMlK+jbp1sWR1ep02kL8DSlZGu8xVDWxRwugQ==" hashValue="kkIXy64IrEJgG32c9FK3TMWFXR6EJZzdigDZa//b5b+TkKWaTuUvh/7gf6MgWkzJHYkODV9JC4o7hB8ksrP6R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G94:AM94"/>
    <mergeCell ref="AN94:AP94"/>
    <mergeCell ref="AR2:BE2"/>
  </mergeCells>
  <hyperlinks>
    <hyperlink ref="A96" location="'SO 01A - Objekt A - kniho...'!C2" display="/"/>
    <hyperlink ref="A97" location="'SO 01B - Objekt B - výmě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95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Knihovna Konopná</v>
      </c>
      <c r="F7" s="150"/>
      <c r="G7" s="150"/>
      <c r="H7" s="150"/>
      <c r="L7" s="20"/>
    </row>
    <row r="8" s="1" customFormat="1" ht="12" customHeight="1">
      <c r="B8" s="20"/>
      <c r="D8" s="150" t="s">
        <v>96</v>
      </c>
      <c r="L8" s="20"/>
    </row>
    <row r="9" s="2" customFormat="1" ht="16.5" customHeight="1">
      <c r="A9" s="38"/>
      <c r="B9" s="44"/>
      <c r="C9" s="38"/>
      <c r="D9" s="38"/>
      <c r="E9" s="151" t="s">
        <v>97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98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99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47.25" customHeight="1">
      <c r="A29" s="154"/>
      <c r="B29" s="155"/>
      <c r="C29" s="154"/>
      <c r="D29" s="154"/>
      <c r="E29" s="156" t="s">
        <v>36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ROUND(J143,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ROUND((SUM(BE143:BE420)),  2)</f>
        <v>0</v>
      </c>
      <c r="G35" s="38"/>
      <c r="H35" s="38"/>
      <c r="I35" s="164">
        <v>0.20999999999999999</v>
      </c>
      <c r="J35" s="163">
        <f>ROUND(((SUM(BE143:BE420))*I35),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ROUND((SUM(BF143:BF420)),  2)</f>
        <v>0</v>
      </c>
      <c r="G36" s="38"/>
      <c r="H36" s="38"/>
      <c r="I36" s="164">
        <v>0.12</v>
      </c>
      <c r="J36" s="163">
        <f>ROUND(((SUM(BF143:BF420))*I36),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ROUND((SUM(BG143:BG420)),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ROUND((SUM(BH143:BH420)),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ROUND((SUM(BI143:BI420)),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Knihovna Konopná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96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97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98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 01A - Objekt A - knihovna na p.p.č. 1443/117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ul. Konopná, Liberec</v>
      </c>
      <c r="G91" s="40"/>
      <c r="H91" s="40"/>
      <c r="I91" s="32" t="s">
        <v>22</v>
      </c>
      <c r="J91" s="79" t="str">
        <f>IF(J14="","",J14)</f>
        <v>1. 3. 2025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Statutární město Liberec, Nám.Dr.E.Beneše 1, 46059</v>
      </c>
      <c r="G93" s="40"/>
      <c r="H93" s="40"/>
      <c r="I93" s="32" t="s">
        <v>30</v>
      </c>
      <c r="J93" s="36" t="str">
        <f>E23</f>
        <v>FS Vision, s.r.o., Liberec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Jaroslav Šíma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101</v>
      </c>
      <c r="D96" s="185"/>
      <c r="E96" s="185"/>
      <c r="F96" s="185"/>
      <c r="G96" s="185"/>
      <c r="H96" s="185"/>
      <c r="I96" s="185"/>
      <c r="J96" s="186" t="s">
        <v>102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103</v>
      </c>
      <c r="D98" s="40"/>
      <c r="E98" s="40"/>
      <c r="F98" s="40"/>
      <c r="G98" s="40"/>
      <c r="H98" s="40"/>
      <c r="I98" s="40"/>
      <c r="J98" s="110">
        <f>J143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104</v>
      </c>
    </row>
    <row r="99" s="9" customFormat="1" ht="24.96" customHeight="1">
      <c r="A99" s="9"/>
      <c r="B99" s="188"/>
      <c r="C99" s="189"/>
      <c r="D99" s="190" t="s">
        <v>105</v>
      </c>
      <c r="E99" s="191"/>
      <c r="F99" s="191"/>
      <c r="G99" s="191"/>
      <c r="H99" s="191"/>
      <c r="I99" s="191"/>
      <c r="J99" s="192">
        <f>J144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106</v>
      </c>
      <c r="E100" s="196"/>
      <c r="F100" s="196"/>
      <c r="G100" s="196"/>
      <c r="H100" s="196"/>
      <c r="I100" s="196"/>
      <c r="J100" s="197">
        <f>J145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107</v>
      </c>
      <c r="E101" s="196"/>
      <c r="F101" s="196"/>
      <c r="G101" s="196"/>
      <c r="H101" s="196"/>
      <c r="I101" s="196"/>
      <c r="J101" s="197">
        <f>J207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108</v>
      </c>
      <c r="E102" s="196"/>
      <c r="F102" s="196"/>
      <c r="G102" s="196"/>
      <c r="H102" s="196"/>
      <c r="I102" s="196"/>
      <c r="J102" s="197">
        <f>J223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109</v>
      </c>
      <c r="E103" s="196"/>
      <c r="F103" s="196"/>
      <c r="G103" s="196"/>
      <c r="H103" s="196"/>
      <c r="I103" s="196"/>
      <c r="J103" s="197">
        <f>J232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110</v>
      </c>
      <c r="E104" s="196"/>
      <c r="F104" s="196"/>
      <c r="G104" s="196"/>
      <c r="H104" s="196"/>
      <c r="I104" s="196"/>
      <c r="J104" s="197">
        <f>J235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111</v>
      </c>
      <c r="E105" s="196"/>
      <c r="F105" s="196"/>
      <c r="G105" s="196"/>
      <c r="H105" s="196"/>
      <c r="I105" s="196"/>
      <c r="J105" s="197">
        <f>J246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112</v>
      </c>
      <c r="E106" s="196"/>
      <c r="F106" s="196"/>
      <c r="G106" s="196"/>
      <c r="H106" s="196"/>
      <c r="I106" s="196"/>
      <c r="J106" s="197">
        <f>J266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113</v>
      </c>
      <c r="E107" s="196"/>
      <c r="F107" s="196"/>
      <c r="G107" s="196"/>
      <c r="H107" s="196"/>
      <c r="I107" s="196"/>
      <c r="J107" s="197">
        <f>J279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33"/>
      <c r="D108" s="195" t="s">
        <v>114</v>
      </c>
      <c r="E108" s="196"/>
      <c r="F108" s="196"/>
      <c r="G108" s="196"/>
      <c r="H108" s="196"/>
      <c r="I108" s="196"/>
      <c r="J108" s="197">
        <f>J323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4"/>
      <c r="C109" s="133"/>
      <c r="D109" s="195" t="s">
        <v>115</v>
      </c>
      <c r="E109" s="196"/>
      <c r="F109" s="196"/>
      <c r="G109" s="196"/>
      <c r="H109" s="196"/>
      <c r="I109" s="196"/>
      <c r="J109" s="197">
        <f>J333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8"/>
      <c r="C110" s="189"/>
      <c r="D110" s="190" t="s">
        <v>116</v>
      </c>
      <c r="E110" s="191"/>
      <c r="F110" s="191"/>
      <c r="G110" s="191"/>
      <c r="H110" s="191"/>
      <c r="I110" s="191"/>
      <c r="J110" s="192">
        <f>J335</f>
        <v>0</v>
      </c>
      <c r="K110" s="189"/>
      <c r="L110" s="19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4"/>
      <c r="C111" s="133"/>
      <c r="D111" s="195" t="s">
        <v>117</v>
      </c>
      <c r="E111" s="196"/>
      <c r="F111" s="196"/>
      <c r="G111" s="196"/>
      <c r="H111" s="196"/>
      <c r="I111" s="196"/>
      <c r="J111" s="197">
        <f>J336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4"/>
      <c r="C112" s="133"/>
      <c r="D112" s="195" t="s">
        <v>118</v>
      </c>
      <c r="E112" s="196"/>
      <c r="F112" s="196"/>
      <c r="G112" s="196"/>
      <c r="H112" s="196"/>
      <c r="I112" s="196"/>
      <c r="J112" s="197">
        <f>J367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4"/>
      <c r="C113" s="133"/>
      <c r="D113" s="195" t="s">
        <v>119</v>
      </c>
      <c r="E113" s="196"/>
      <c r="F113" s="196"/>
      <c r="G113" s="196"/>
      <c r="H113" s="196"/>
      <c r="I113" s="196"/>
      <c r="J113" s="197">
        <f>J376</f>
        <v>0</v>
      </c>
      <c r="K113" s="133"/>
      <c r="L113" s="19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4"/>
      <c r="C114" s="133"/>
      <c r="D114" s="195" t="s">
        <v>120</v>
      </c>
      <c r="E114" s="196"/>
      <c r="F114" s="196"/>
      <c r="G114" s="196"/>
      <c r="H114" s="196"/>
      <c r="I114" s="196"/>
      <c r="J114" s="197">
        <f>J381</f>
        <v>0</v>
      </c>
      <c r="K114" s="133"/>
      <c r="L114" s="19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4"/>
      <c r="C115" s="133"/>
      <c r="D115" s="195" t="s">
        <v>121</v>
      </c>
      <c r="E115" s="196"/>
      <c r="F115" s="196"/>
      <c r="G115" s="196"/>
      <c r="H115" s="196"/>
      <c r="I115" s="196"/>
      <c r="J115" s="197">
        <f>J389</f>
        <v>0</v>
      </c>
      <c r="K115" s="133"/>
      <c r="L115" s="19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4"/>
      <c r="C116" s="133"/>
      <c r="D116" s="195" t="s">
        <v>122</v>
      </c>
      <c r="E116" s="196"/>
      <c r="F116" s="196"/>
      <c r="G116" s="196"/>
      <c r="H116" s="196"/>
      <c r="I116" s="196"/>
      <c r="J116" s="197">
        <f>J396</f>
        <v>0</v>
      </c>
      <c r="K116" s="133"/>
      <c r="L116" s="19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4"/>
      <c r="C117" s="133"/>
      <c r="D117" s="195" t="s">
        <v>123</v>
      </c>
      <c r="E117" s="196"/>
      <c r="F117" s="196"/>
      <c r="G117" s="196"/>
      <c r="H117" s="196"/>
      <c r="I117" s="196"/>
      <c r="J117" s="197">
        <f>J411</f>
        <v>0</v>
      </c>
      <c r="K117" s="133"/>
      <c r="L117" s="19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88"/>
      <c r="C118" s="189"/>
      <c r="D118" s="190" t="s">
        <v>124</v>
      </c>
      <c r="E118" s="191"/>
      <c r="F118" s="191"/>
      <c r="G118" s="191"/>
      <c r="H118" s="191"/>
      <c r="I118" s="191"/>
      <c r="J118" s="192">
        <f>J414</f>
        <v>0</v>
      </c>
      <c r="K118" s="189"/>
      <c r="L118" s="19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94"/>
      <c r="C119" s="133"/>
      <c r="D119" s="195" t="s">
        <v>125</v>
      </c>
      <c r="E119" s="196"/>
      <c r="F119" s="196"/>
      <c r="G119" s="196"/>
      <c r="H119" s="196"/>
      <c r="I119" s="196"/>
      <c r="J119" s="197">
        <f>J415</f>
        <v>0</v>
      </c>
      <c r="K119" s="133"/>
      <c r="L119" s="19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4"/>
      <c r="C120" s="133"/>
      <c r="D120" s="195" t="s">
        <v>126</v>
      </c>
      <c r="E120" s="196"/>
      <c r="F120" s="196"/>
      <c r="G120" s="196"/>
      <c r="H120" s="196"/>
      <c r="I120" s="196"/>
      <c r="J120" s="197">
        <f>J417</f>
        <v>0</v>
      </c>
      <c r="K120" s="133"/>
      <c r="L120" s="198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4"/>
      <c r="C121" s="133"/>
      <c r="D121" s="195" t="s">
        <v>127</v>
      </c>
      <c r="E121" s="196"/>
      <c r="F121" s="196"/>
      <c r="G121" s="196"/>
      <c r="H121" s="196"/>
      <c r="I121" s="196"/>
      <c r="J121" s="197">
        <f>J419</f>
        <v>0</v>
      </c>
      <c r="K121" s="133"/>
      <c r="L121" s="198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66"/>
      <c r="C123" s="67"/>
      <c r="D123" s="67"/>
      <c r="E123" s="67"/>
      <c r="F123" s="67"/>
      <c r="G123" s="67"/>
      <c r="H123" s="67"/>
      <c r="I123" s="67"/>
      <c r="J123" s="67"/>
      <c r="K123" s="67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7" s="2" customFormat="1" ht="6.96" customHeight="1">
      <c r="A127" s="38"/>
      <c r="B127" s="68"/>
      <c r="C127" s="69"/>
      <c r="D127" s="69"/>
      <c r="E127" s="69"/>
      <c r="F127" s="69"/>
      <c r="G127" s="69"/>
      <c r="H127" s="69"/>
      <c r="I127" s="69"/>
      <c r="J127" s="69"/>
      <c r="K127" s="69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4.96" customHeight="1">
      <c r="A128" s="38"/>
      <c r="B128" s="39"/>
      <c r="C128" s="23" t="s">
        <v>128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16</v>
      </c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6.5" customHeight="1">
      <c r="A131" s="38"/>
      <c r="B131" s="39"/>
      <c r="C131" s="40"/>
      <c r="D131" s="40"/>
      <c r="E131" s="183" t="str">
        <f>E7</f>
        <v>Knihovna Konopná</v>
      </c>
      <c r="F131" s="32"/>
      <c r="G131" s="32"/>
      <c r="H131" s="32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" customFormat="1" ht="12" customHeight="1">
      <c r="B132" s="21"/>
      <c r="C132" s="32" t="s">
        <v>96</v>
      </c>
      <c r="D132" s="22"/>
      <c r="E132" s="22"/>
      <c r="F132" s="22"/>
      <c r="G132" s="22"/>
      <c r="H132" s="22"/>
      <c r="I132" s="22"/>
      <c r="J132" s="22"/>
      <c r="K132" s="22"/>
      <c r="L132" s="20"/>
    </row>
    <row r="133" s="2" customFormat="1" ht="16.5" customHeight="1">
      <c r="A133" s="38"/>
      <c r="B133" s="39"/>
      <c r="C133" s="40"/>
      <c r="D133" s="40"/>
      <c r="E133" s="183" t="s">
        <v>97</v>
      </c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98</v>
      </c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6.5" customHeight="1">
      <c r="A135" s="38"/>
      <c r="B135" s="39"/>
      <c r="C135" s="40"/>
      <c r="D135" s="40"/>
      <c r="E135" s="76" t="str">
        <f>E11</f>
        <v>SO 01A - Objekt A - knihovna na p.p.č. 1443/117</v>
      </c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20</v>
      </c>
      <c r="D137" s="40"/>
      <c r="E137" s="40"/>
      <c r="F137" s="27" t="str">
        <f>F14</f>
        <v>ul. Konopná, Liberec</v>
      </c>
      <c r="G137" s="40"/>
      <c r="H137" s="40"/>
      <c r="I137" s="32" t="s">
        <v>22</v>
      </c>
      <c r="J137" s="79" t="str">
        <f>IF(J14="","",J14)</f>
        <v>1. 3. 2025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6.96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25.65" customHeight="1">
      <c r="A139" s="38"/>
      <c r="B139" s="39"/>
      <c r="C139" s="32" t="s">
        <v>24</v>
      </c>
      <c r="D139" s="40"/>
      <c r="E139" s="40"/>
      <c r="F139" s="27" t="str">
        <f>E17</f>
        <v>Statutární město Liberec, Nám.Dr.E.Beneše 1, 46059</v>
      </c>
      <c r="G139" s="40"/>
      <c r="H139" s="40"/>
      <c r="I139" s="32" t="s">
        <v>30</v>
      </c>
      <c r="J139" s="36" t="str">
        <f>E23</f>
        <v>FS Vision, s.r.o., Liberec</v>
      </c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5.15" customHeight="1">
      <c r="A140" s="38"/>
      <c r="B140" s="39"/>
      <c r="C140" s="32" t="s">
        <v>28</v>
      </c>
      <c r="D140" s="40"/>
      <c r="E140" s="40"/>
      <c r="F140" s="27" t="str">
        <f>IF(E20="","",E20)</f>
        <v>Vyplň údaj</v>
      </c>
      <c r="G140" s="40"/>
      <c r="H140" s="40"/>
      <c r="I140" s="32" t="s">
        <v>33</v>
      </c>
      <c r="J140" s="36" t="str">
        <f>E26</f>
        <v>Ing. Jaroslav Šíma</v>
      </c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0.32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11" customFormat="1" ht="29.28" customHeight="1">
      <c r="A142" s="199"/>
      <c r="B142" s="200"/>
      <c r="C142" s="201" t="s">
        <v>129</v>
      </c>
      <c r="D142" s="202" t="s">
        <v>62</v>
      </c>
      <c r="E142" s="202" t="s">
        <v>58</v>
      </c>
      <c r="F142" s="202" t="s">
        <v>59</v>
      </c>
      <c r="G142" s="202" t="s">
        <v>130</v>
      </c>
      <c r="H142" s="202" t="s">
        <v>131</v>
      </c>
      <c r="I142" s="202" t="s">
        <v>132</v>
      </c>
      <c r="J142" s="202" t="s">
        <v>102</v>
      </c>
      <c r="K142" s="203" t="s">
        <v>133</v>
      </c>
      <c r="L142" s="204"/>
      <c r="M142" s="100" t="s">
        <v>1</v>
      </c>
      <c r="N142" s="101" t="s">
        <v>41</v>
      </c>
      <c r="O142" s="101" t="s">
        <v>134</v>
      </c>
      <c r="P142" s="101" t="s">
        <v>135</v>
      </c>
      <c r="Q142" s="101" t="s">
        <v>136</v>
      </c>
      <c r="R142" s="101" t="s">
        <v>137</v>
      </c>
      <c r="S142" s="101" t="s">
        <v>138</v>
      </c>
      <c r="T142" s="102" t="s">
        <v>139</v>
      </c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</row>
    <row r="143" s="2" customFormat="1" ht="22.8" customHeight="1">
      <c r="A143" s="38"/>
      <c r="B143" s="39"/>
      <c r="C143" s="107" t="s">
        <v>140</v>
      </c>
      <c r="D143" s="40"/>
      <c r="E143" s="40"/>
      <c r="F143" s="40"/>
      <c r="G143" s="40"/>
      <c r="H143" s="40"/>
      <c r="I143" s="40"/>
      <c r="J143" s="205">
        <f>BK143</f>
        <v>0</v>
      </c>
      <c r="K143" s="40"/>
      <c r="L143" s="44"/>
      <c r="M143" s="103"/>
      <c r="N143" s="206"/>
      <c r="O143" s="104"/>
      <c r="P143" s="207">
        <f>P144+P335+P414</f>
        <v>0</v>
      </c>
      <c r="Q143" s="104"/>
      <c r="R143" s="207">
        <f>R144+R335+R414</f>
        <v>132.75949101999998</v>
      </c>
      <c r="S143" s="104"/>
      <c r="T143" s="208">
        <f>T144+T335+T414</f>
        <v>124.88686100000001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76</v>
      </c>
      <c r="AU143" s="17" t="s">
        <v>104</v>
      </c>
      <c r="BK143" s="209">
        <f>BK144+BK335+BK414</f>
        <v>0</v>
      </c>
    </row>
    <row r="144" s="12" customFormat="1" ht="25.92" customHeight="1">
      <c r="A144" s="12"/>
      <c r="B144" s="210"/>
      <c r="C144" s="211"/>
      <c r="D144" s="212" t="s">
        <v>76</v>
      </c>
      <c r="E144" s="213" t="s">
        <v>141</v>
      </c>
      <c r="F144" s="213" t="s">
        <v>142</v>
      </c>
      <c r="G144" s="211"/>
      <c r="H144" s="211"/>
      <c r="I144" s="214"/>
      <c r="J144" s="215">
        <f>BK144</f>
        <v>0</v>
      </c>
      <c r="K144" s="211"/>
      <c r="L144" s="216"/>
      <c r="M144" s="217"/>
      <c r="N144" s="218"/>
      <c r="O144" s="218"/>
      <c r="P144" s="219">
        <f>P145+P207+P223+P232+P235+P246+P266+P279+P323+P333</f>
        <v>0</v>
      </c>
      <c r="Q144" s="218"/>
      <c r="R144" s="219">
        <f>R145+R207+R223+R232+R235+R246+R266+R279+R323+R333</f>
        <v>131.71572952</v>
      </c>
      <c r="S144" s="218"/>
      <c r="T144" s="220">
        <f>T145+T207+T223+T232+T235+T246+T266+T279+T323+T333</f>
        <v>123.64327400000001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84</v>
      </c>
      <c r="AT144" s="222" t="s">
        <v>76</v>
      </c>
      <c r="AU144" s="222" t="s">
        <v>77</v>
      </c>
      <c r="AY144" s="221" t="s">
        <v>143</v>
      </c>
      <c r="BK144" s="223">
        <f>BK145+BK207+BK223+BK232+BK235+BK246+BK266+BK279+BK323+BK333</f>
        <v>0</v>
      </c>
    </row>
    <row r="145" s="12" customFormat="1" ht="22.8" customHeight="1">
      <c r="A145" s="12"/>
      <c r="B145" s="210"/>
      <c r="C145" s="211"/>
      <c r="D145" s="212" t="s">
        <v>76</v>
      </c>
      <c r="E145" s="224" t="s">
        <v>84</v>
      </c>
      <c r="F145" s="224" t="s">
        <v>144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SUM(P146:P206)</f>
        <v>0</v>
      </c>
      <c r="Q145" s="218"/>
      <c r="R145" s="219">
        <f>SUM(R146:R206)</f>
        <v>4.9009600000000004</v>
      </c>
      <c r="S145" s="218"/>
      <c r="T145" s="220">
        <f>SUM(T146:T206)</f>
        <v>107.92225000000001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84</v>
      </c>
      <c r="AT145" s="222" t="s">
        <v>76</v>
      </c>
      <c r="AU145" s="222" t="s">
        <v>84</v>
      </c>
      <c r="AY145" s="221" t="s">
        <v>143</v>
      </c>
      <c r="BK145" s="223">
        <f>SUM(BK146:BK206)</f>
        <v>0</v>
      </c>
    </row>
    <row r="146" s="2" customFormat="1" ht="16.5" customHeight="1">
      <c r="A146" s="38"/>
      <c r="B146" s="39"/>
      <c r="C146" s="226" t="s">
        <v>84</v>
      </c>
      <c r="D146" s="226" t="s">
        <v>145</v>
      </c>
      <c r="E146" s="227" t="s">
        <v>146</v>
      </c>
      <c r="F146" s="228" t="s">
        <v>147</v>
      </c>
      <c r="G146" s="229" t="s">
        <v>148</v>
      </c>
      <c r="H146" s="230">
        <v>26.100000000000001</v>
      </c>
      <c r="I146" s="231"/>
      <c r="J146" s="232">
        <f>ROUND(I146*H146,2)</f>
        <v>0</v>
      </c>
      <c r="K146" s="228" t="s">
        <v>149</v>
      </c>
      <c r="L146" s="44"/>
      <c r="M146" s="233" t="s">
        <v>1</v>
      </c>
      <c r="N146" s="234" t="s">
        <v>42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0.26000000000000001</v>
      </c>
      <c r="T146" s="236">
        <f>S146*H146</f>
        <v>6.7860000000000005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150</v>
      </c>
      <c r="AT146" s="237" t="s">
        <v>145</v>
      </c>
      <c r="AU146" s="237" t="s">
        <v>86</v>
      </c>
      <c r="AY146" s="17" t="s">
        <v>143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84</v>
      </c>
      <c r="BK146" s="238">
        <f>ROUND(I146*H146,2)</f>
        <v>0</v>
      </c>
      <c r="BL146" s="17" t="s">
        <v>150</v>
      </c>
      <c r="BM146" s="237" t="s">
        <v>151</v>
      </c>
    </row>
    <row r="147" s="13" customFormat="1">
      <c r="A147" s="13"/>
      <c r="B147" s="239"/>
      <c r="C147" s="240"/>
      <c r="D147" s="241" t="s">
        <v>152</v>
      </c>
      <c r="E147" s="242" t="s">
        <v>1</v>
      </c>
      <c r="F147" s="243" t="s">
        <v>153</v>
      </c>
      <c r="G147" s="240"/>
      <c r="H147" s="244">
        <v>16.5</v>
      </c>
      <c r="I147" s="245"/>
      <c r="J147" s="240"/>
      <c r="K147" s="240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152</v>
      </c>
      <c r="AU147" s="250" t="s">
        <v>86</v>
      </c>
      <c r="AV147" s="13" t="s">
        <v>86</v>
      </c>
      <c r="AW147" s="13" t="s">
        <v>32</v>
      </c>
      <c r="AX147" s="13" t="s">
        <v>77</v>
      </c>
      <c r="AY147" s="250" t="s">
        <v>143</v>
      </c>
    </row>
    <row r="148" s="13" customFormat="1">
      <c r="A148" s="13"/>
      <c r="B148" s="239"/>
      <c r="C148" s="240"/>
      <c r="D148" s="241" t="s">
        <v>152</v>
      </c>
      <c r="E148" s="242" t="s">
        <v>1</v>
      </c>
      <c r="F148" s="243" t="s">
        <v>154</v>
      </c>
      <c r="G148" s="240"/>
      <c r="H148" s="244">
        <v>9.5999999999999996</v>
      </c>
      <c r="I148" s="245"/>
      <c r="J148" s="240"/>
      <c r="K148" s="240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152</v>
      </c>
      <c r="AU148" s="250" t="s">
        <v>86</v>
      </c>
      <c r="AV148" s="13" t="s">
        <v>86</v>
      </c>
      <c r="AW148" s="13" t="s">
        <v>32</v>
      </c>
      <c r="AX148" s="13" t="s">
        <v>77</v>
      </c>
      <c r="AY148" s="250" t="s">
        <v>143</v>
      </c>
    </row>
    <row r="149" s="14" customFormat="1">
      <c r="A149" s="14"/>
      <c r="B149" s="251"/>
      <c r="C149" s="252"/>
      <c r="D149" s="241" t="s">
        <v>152</v>
      </c>
      <c r="E149" s="253" t="s">
        <v>1</v>
      </c>
      <c r="F149" s="254" t="s">
        <v>155</v>
      </c>
      <c r="G149" s="252"/>
      <c r="H149" s="255">
        <v>26.100000000000001</v>
      </c>
      <c r="I149" s="256"/>
      <c r="J149" s="252"/>
      <c r="K149" s="252"/>
      <c r="L149" s="257"/>
      <c r="M149" s="258"/>
      <c r="N149" s="259"/>
      <c r="O149" s="259"/>
      <c r="P149" s="259"/>
      <c r="Q149" s="259"/>
      <c r="R149" s="259"/>
      <c r="S149" s="259"/>
      <c r="T149" s="26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1" t="s">
        <v>152</v>
      </c>
      <c r="AU149" s="261" t="s">
        <v>86</v>
      </c>
      <c r="AV149" s="14" t="s">
        <v>150</v>
      </c>
      <c r="AW149" s="14" t="s">
        <v>32</v>
      </c>
      <c r="AX149" s="14" t="s">
        <v>84</v>
      </c>
      <c r="AY149" s="261" t="s">
        <v>143</v>
      </c>
    </row>
    <row r="150" s="2" customFormat="1" ht="16.5" customHeight="1">
      <c r="A150" s="38"/>
      <c r="B150" s="39"/>
      <c r="C150" s="226" t="s">
        <v>86</v>
      </c>
      <c r="D150" s="226" t="s">
        <v>145</v>
      </c>
      <c r="E150" s="227" t="s">
        <v>156</v>
      </c>
      <c r="F150" s="228" t="s">
        <v>157</v>
      </c>
      <c r="G150" s="229" t="s">
        <v>148</v>
      </c>
      <c r="H150" s="230">
        <v>114.75</v>
      </c>
      <c r="I150" s="231"/>
      <c r="J150" s="232">
        <f>ROUND(I150*H150,2)</f>
        <v>0</v>
      </c>
      <c r="K150" s="228" t="s">
        <v>149</v>
      </c>
      <c r="L150" s="44"/>
      <c r="M150" s="233" t="s">
        <v>1</v>
      </c>
      <c r="N150" s="234" t="s">
        <v>42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0.255</v>
      </c>
      <c r="T150" s="236">
        <f>S150*H150</f>
        <v>29.26125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150</v>
      </c>
      <c r="AT150" s="237" t="s">
        <v>145</v>
      </c>
      <c r="AU150" s="237" t="s">
        <v>86</v>
      </c>
      <c r="AY150" s="17" t="s">
        <v>143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84</v>
      </c>
      <c r="BK150" s="238">
        <f>ROUND(I150*H150,2)</f>
        <v>0</v>
      </c>
      <c r="BL150" s="17" t="s">
        <v>150</v>
      </c>
      <c r="BM150" s="237" t="s">
        <v>158</v>
      </c>
    </row>
    <row r="151" s="13" customFormat="1">
      <c r="A151" s="13"/>
      <c r="B151" s="239"/>
      <c r="C151" s="240"/>
      <c r="D151" s="241" t="s">
        <v>152</v>
      </c>
      <c r="E151" s="242" t="s">
        <v>1</v>
      </c>
      <c r="F151" s="243" t="s">
        <v>159</v>
      </c>
      <c r="G151" s="240"/>
      <c r="H151" s="244">
        <v>98.5</v>
      </c>
      <c r="I151" s="245"/>
      <c r="J151" s="240"/>
      <c r="K151" s="240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152</v>
      </c>
      <c r="AU151" s="250" t="s">
        <v>86</v>
      </c>
      <c r="AV151" s="13" t="s">
        <v>86</v>
      </c>
      <c r="AW151" s="13" t="s">
        <v>32</v>
      </c>
      <c r="AX151" s="13" t="s">
        <v>77</v>
      </c>
      <c r="AY151" s="250" t="s">
        <v>143</v>
      </c>
    </row>
    <row r="152" s="13" customFormat="1">
      <c r="A152" s="13"/>
      <c r="B152" s="239"/>
      <c r="C152" s="240"/>
      <c r="D152" s="241" t="s">
        <v>152</v>
      </c>
      <c r="E152" s="242" t="s">
        <v>1</v>
      </c>
      <c r="F152" s="243" t="s">
        <v>160</v>
      </c>
      <c r="G152" s="240"/>
      <c r="H152" s="244">
        <v>16.25</v>
      </c>
      <c r="I152" s="245"/>
      <c r="J152" s="240"/>
      <c r="K152" s="240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152</v>
      </c>
      <c r="AU152" s="250" t="s">
        <v>86</v>
      </c>
      <c r="AV152" s="13" t="s">
        <v>86</v>
      </c>
      <c r="AW152" s="13" t="s">
        <v>32</v>
      </c>
      <c r="AX152" s="13" t="s">
        <v>77</v>
      </c>
      <c r="AY152" s="250" t="s">
        <v>143</v>
      </c>
    </row>
    <row r="153" s="14" customFormat="1">
      <c r="A153" s="14"/>
      <c r="B153" s="251"/>
      <c r="C153" s="252"/>
      <c r="D153" s="241" t="s">
        <v>152</v>
      </c>
      <c r="E153" s="253" t="s">
        <v>1</v>
      </c>
      <c r="F153" s="254" t="s">
        <v>155</v>
      </c>
      <c r="G153" s="252"/>
      <c r="H153" s="255">
        <v>114.75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152</v>
      </c>
      <c r="AU153" s="261" t="s">
        <v>86</v>
      </c>
      <c r="AV153" s="14" t="s">
        <v>150</v>
      </c>
      <c r="AW153" s="14" t="s">
        <v>32</v>
      </c>
      <c r="AX153" s="14" t="s">
        <v>84</v>
      </c>
      <c r="AY153" s="261" t="s">
        <v>143</v>
      </c>
    </row>
    <row r="154" s="2" customFormat="1" ht="21.75" customHeight="1">
      <c r="A154" s="38"/>
      <c r="B154" s="39"/>
      <c r="C154" s="226" t="s">
        <v>161</v>
      </c>
      <c r="D154" s="226" t="s">
        <v>145</v>
      </c>
      <c r="E154" s="227" t="s">
        <v>162</v>
      </c>
      <c r="F154" s="228" t="s">
        <v>163</v>
      </c>
      <c r="G154" s="229" t="s">
        <v>148</v>
      </c>
      <c r="H154" s="230">
        <v>115</v>
      </c>
      <c r="I154" s="231"/>
      <c r="J154" s="232">
        <f>ROUND(I154*H154,2)</f>
        <v>0</v>
      </c>
      <c r="K154" s="228" t="s">
        <v>149</v>
      </c>
      <c r="L154" s="44"/>
      <c r="M154" s="233" t="s">
        <v>1</v>
      </c>
      <c r="N154" s="234" t="s">
        <v>42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0.625</v>
      </c>
      <c r="T154" s="236">
        <f>S154*H154</f>
        <v>71.875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150</v>
      </c>
      <c r="AT154" s="237" t="s">
        <v>145</v>
      </c>
      <c r="AU154" s="237" t="s">
        <v>86</v>
      </c>
      <c r="AY154" s="17" t="s">
        <v>143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84</v>
      </c>
      <c r="BK154" s="238">
        <f>ROUND(I154*H154,2)</f>
        <v>0</v>
      </c>
      <c r="BL154" s="17" t="s">
        <v>150</v>
      </c>
      <c r="BM154" s="237" t="s">
        <v>164</v>
      </c>
    </row>
    <row r="155" s="13" customFormat="1">
      <c r="A155" s="13"/>
      <c r="B155" s="239"/>
      <c r="C155" s="240"/>
      <c r="D155" s="241" t="s">
        <v>152</v>
      </c>
      <c r="E155" s="242" t="s">
        <v>1</v>
      </c>
      <c r="F155" s="243" t="s">
        <v>165</v>
      </c>
      <c r="G155" s="240"/>
      <c r="H155" s="244">
        <v>98.5</v>
      </c>
      <c r="I155" s="245"/>
      <c r="J155" s="240"/>
      <c r="K155" s="240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152</v>
      </c>
      <c r="AU155" s="250" t="s">
        <v>86</v>
      </c>
      <c r="AV155" s="13" t="s">
        <v>86</v>
      </c>
      <c r="AW155" s="13" t="s">
        <v>32</v>
      </c>
      <c r="AX155" s="13" t="s">
        <v>77</v>
      </c>
      <c r="AY155" s="250" t="s">
        <v>143</v>
      </c>
    </row>
    <row r="156" s="13" customFormat="1">
      <c r="A156" s="13"/>
      <c r="B156" s="239"/>
      <c r="C156" s="240"/>
      <c r="D156" s="241" t="s">
        <v>152</v>
      </c>
      <c r="E156" s="242" t="s">
        <v>1</v>
      </c>
      <c r="F156" s="243" t="s">
        <v>166</v>
      </c>
      <c r="G156" s="240"/>
      <c r="H156" s="244">
        <v>16.5</v>
      </c>
      <c r="I156" s="245"/>
      <c r="J156" s="240"/>
      <c r="K156" s="240"/>
      <c r="L156" s="246"/>
      <c r="M156" s="247"/>
      <c r="N156" s="248"/>
      <c r="O156" s="248"/>
      <c r="P156" s="248"/>
      <c r="Q156" s="248"/>
      <c r="R156" s="248"/>
      <c r="S156" s="248"/>
      <c r="T156" s="24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0" t="s">
        <v>152</v>
      </c>
      <c r="AU156" s="250" t="s">
        <v>86</v>
      </c>
      <c r="AV156" s="13" t="s">
        <v>86</v>
      </c>
      <c r="AW156" s="13" t="s">
        <v>32</v>
      </c>
      <c r="AX156" s="13" t="s">
        <v>77</v>
      </c>
      <c r="AY156" s="250" t="s">
        <v>143</v>
      </c>
    </row>
    <row r="157" s="14" customFormat="1">
      <c r="A157" s="14"/>
      <c r="B157" s="251"/>
      <c r="C157" s="252"/>
      <c r="D157" s="241" t="s">
        <v>152</v>
      </c>
      <c r="E157" s="253" t="s">
        <v>1</v>
      </c>
      <c r="F157" s="254" t="s">
        <v>155</v>
      </c>
      <c r="G157" s="252"/>
      <c r="H157" s="255">
        <v>115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152</v>
      </c>
      <c r="AU157" s="261" t="s">
        <v>86</v>
      </c>
      <c r="AV157" s="14" t="s">
        <v>150</v>
      </c>
      <c r="AW157" s="14" t="s">
        <v>32</v>
      </c>
      <c r="AX157" s="14" t="s">
        <v>84</v>
      </c>
      <c r="AY157" s="261" t="s">
        <v>143</v>
      </c>
    </row>
    <row r="158" s="2" customFormat="1" ht="16.5" customHeight="1">
      <c r="A158" s="38"/>
      <c r="B158" s="39"/>
      <c r="C158" s="226" t="s">
        <v>150</v>
      </c>
      <c r="D158" s="226" t="s">
        <v>145</v>
      </c>
      <c r="E158" s="227" t="s">
        <v>167</v>
      </c>
      <c r="F158" s="228" t="s">
        <v>168</v>
      </c>
      <c r="G158" s="229" t="s">
        <v>148</v>
      </c>
      <c r="H158" s="230">
        <v>64</v>
      </c>
      <c r="I158" s="231"/>
      <c r="J158" s="232">
        <f>ROUND(I158*H158,2)</f>
        <v>0</v>
      </c>
      <c r="K158" s="228" t="s">
        <v>149</v>
      </c>
      <c r="L158" s="44"/>
      <c r="M158" s="233" t="s">
        <v>1</v>
      </c>
      <c r="N158" s="234" t="s">
        <v>42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150</v>
      </c>
      <c r="AT158" s="237" t="s">
        <v>145</v>
      </c>
      <c r="AU158" s="237" t="s">
        <v>86</v>
      </c>
      <c r="AY158" s="17" t="s">
        <v>143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84</v>
      </c>
      <c r="BK158" s="238">
        <f>ROUND(I158*H158,2)</f>
        <v>0</v>
      </c>
      <c r="BL158" s="17" t="s">
        <v>150</v>
      </c>
      <c r="BM158" s="237" t="s">
        <v>169</v>
      </c>
    </row>
    <row r="159" s="13" customFormat="1">
      <c r="A159" s="13"/>
      <c r="B159" s="239"/>
      <c r="C159" s="240"/>
      <c r="D159" s="241" t="s">
        <v>152</v>
      </c>
      <c r="E159" s="242" t="s">
        <v>1</v>
      </c>
      <c r="F159" s="243" t="s">
        <v>170</v>
      </c>
      <c r="G159" s="240"/>
      <c r="H159" s="244">
        <v>64</v>
      </c>
      <c r="I159" s="245"/>
      <c r="J159" s="240"/>
      <c r="K159" s="240"/>
      <c r="L159" s="246"/>
      <c r="M159" s="247"/>
      <c r="N159" s="248"/>
      <c r="O159" s="248"/>
      <c r="P159" s="248"/>
      <c r="Q159" s="248"/>
      <c r="R159" s="248"/>
      <c r="S159" s="248"/>
      <c r="T159" s="24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0" t="s">
        <v>152</v>
      </c>
      <c r="AU159" s="250" t="s">
        <v>86</v>
      </c>
      <c r="AV159" s="13" t="s">
        <v>86</v>
      </c>
      <c r="AW159" s="13" t="s">
        <v>32</v>
      </c>
      <c r="AX159" s="13" t="s">
        <v>84</v>
      </c>
      <c r="AY159" s="250" t="s">
        <v>143</v>
      </c>
    </row>
    <row r="160" s="2" customFormat="1" ht="21.75" customHeight="1">
      <c r="A160" s="38"/>
      <c r="B160" s="39"/>
      <c r="C160" s="226" t="s">
        <v>171</v>
      </c>
      <c r="D160" s="226" t="s">
        <v>145</v>
      </c>
      <c r="E160" s="227" t="s">
        <v>172</v>
      </c>
      <c r="F160" s="228" t="s">
        <v>173</v>
      </c>
      <c r="G160" s="229" t="s">
        <v>174</v>
      </c>
      <c r="H160" s="230">
        <v>7.5599999999999996</v>
      </c>
      <c r="I160" s="231"/>
      <c r="J160" s="232">
        <f>ROUND(I160*H160,2)</f>
        <v>0</v>
      </c>
      <c r="K160" s="228" t="s">
        <v>149</v>
      </c>
      <c r="L160" s="44"/>
      <c r="M160" s="233" t="s">
        <v>1</v>
      </c>
      <c r="N160" s="234" t="s">
        <v>42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150</v>
      </c>
      <c r="AT160" s="237" t="s">
        <v>145</v>
      </c>
      <c r="AU160" s="237" t="s">
        <v>86</v>
      </c>
      <c r="AY160" s="17" t="s">
        <v>143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84</v>
      </c>
      <c r="BK160" s="238">
        <f>ROUND(I160*H160,2)</f>
        <v>0</v>
      </c>
      <c r="BL160" s="17" t="s">
        <v>150</v>
      </c>
      <c r="BM160" s="237" t="s">
        <v>175</v>
      </c>
    </row>
    <row r="161" s="13" customFormat="1">
      <c r="A161" s="13"/>
      <c r="B161" s="239"/>
      <c r="C161" s="240"/>
      <c r="D161" s="241" t="s">
        <v>152</v>
      </c>
      <c r="E161" s="242" t="s">
        <v>1</v>
      </c>
      <c r="F161" s="243" t="s">
        <v>176</v>
      </c>
      <c r="G161" s="240"/>
      <c r="H161" s="244">
        <v>7.5599999999999996</v>
      </c>
      <c r="I161" s="245"/>
      <c r="J161" s="240"/>
      <c r="K161" s="240"/>
      <c r="L161" s="246"/>
      <c r="M161" s="247"/>
      <c r="N161" s="248"/>
      <c r="O161" s="248"/>
      <c r="P161" s="248"/>
      <c r="Q161" s="248"/>
      <c r="R161" s="248"/>
      <c r="S161" s="248"/>
      <c r="T161" s="24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0" t="s">
        <v>152</v>
      </c>
      <c r="AU161" s="250" t="s">
        <v>86</v>
      </c>
      <c r="AV161" s="13" t="s">
        <v>86</v>
      </c>
      <c r="AW161" s="13" t="s">
        <v>32</v>
      </c>
      <c r="AX161" s="13" t="s">
        <v>84</v>
      </c>
      <c r="AY161" s="250" t="s">
        <v>143</v>
      </c>
    </row>
    <row r="162" s="2" customFormat="1" ht="21.75" customHeight="1">
      <c r="A162" s="38"/>
      <c r="B162" s="39"/>
      <c r="C162" s="226" t="s">
        <v>177</v>
      </c>
      <c r="D162" s="226" t="s">
        <v>145</v>
      </c>
      <c r="E162" s="227" t="s">
        <v>178</v>
      </c>
      <c r="F162" s="228" t="s">
        <v>179</v>
      </c>
      <c r="G162" s="229" t="s">
        <v>174</v>
      </c>
      <c r="H162" s="230">
        <v>96.900000000000006</v>
      </c>
      <c r="I162" s="231"/>
      <c r="J162" s="232">
        <f>ROUND(I162*H162,2)</f>
        <v>0</v>
      </c>
      <c r="K162" s="228" t="s">
        <v>149</v>
      </c>
      <c r="L162" s="44"/>
      <c r="M162" s="233" t="s">
        <v>1</v>
      </c>
      <c r="N162" s="234" t="s">
        <v>42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150</v>
      </c>
      <c r="AT162" s="237" t="s">
        <v>145</v>
      </c>
      <c r="AU162" s="237" t="s">
        <v>86</v>
      </c>
      <c r="AY162" s="17" t="s">
        <v>143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84</v>
      </c>
      <c r="BK162" s="238">
        <f>ROUND(I162*H162,2)</f>
        <v>0</v>
      </c>
      <c r="BL162" s="17" t="s">
        <v>150</v>
      </c>
      <c r="BM162" s="237" t="s">
        <v>180</v>
      </c>
    </row>
    <row r="163" s="13" customFormat="1">
      <c r="A163" s="13"/>
      <c r="B163" s="239"/>
      <c r="C163" s="240"/>
      <c r="D163" s="241" t="s">
        <v>152</v>
      </c>
      <c r="E163" s="242" t="s">
        <v>1</v>
      </c>
      <c r="F163" s="243" t="s">
        <v>181</v>
      </c>
      <c r="G163" s="240"/>
      <c r="H163" s="244">
        <v>29.25</v>
      </c>
      <c r="I163" s="245"/>
      <c r="J163" s="240"/>
      <c r="K163" s="240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152</v>
      </c>
      <c r="AU163" s="250" t="s">
        <v>86</v>
      </c>
      <c r="AV163" s="13" t="s">
        <v>86</v>
      </c>
      <c r="AW163" s="13" t="s">
        <v>32</v>
      </c>
      <c r="AX163" s="13" t="s">
        <v>77</v>
      </c>
      <c r="AY163" s="250" t="s">
        <v>143</v>
      </c>
    </row>
    <row r="164" s="13" customFormat="1">
      <c r="A164" s="13"/>
      <c r="B164" s="239"/>
      <c r="C164" s="240"/>
      <c r="D164" s="241" t="s">
        <v>152</v>
      </c>
      <c r="E164" s="242" t="s">
        <v>1</v>
      </c>
      <c r="F164" s="243" t="s">
        <v>182</v>
      </c>
      <c r="G164" s="240"/>
      <c r="H164" s="244">
        <v>48.75</v>
      </c>
      <c r="I164" s="245"/>
      <c r="J164" s="240"/>
      <c r="K164" s="240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152</v>
      </c>
      <c r="AU164" s="250" t="s">
        <v>86</v>
      </c>
      <c r="AV164" s="13" t="s">
        <v>86</v>
      </c>
      <c r="AW164" s="13" t="s">
        <v>32</v>
      </c>
      <c r="AX164" s="13" t="s">
        <v>77</v>
      </c>
      <c r="AY164" s="250" t="s">
        <v>143</v>
      </c>
    </row>
    <row r="165" s="13" customFormat="1">
      <c r="A165" s="13"/>
      <c r="B165" s="239"/>
      <c r="C165" s="240"/>
      <c r="D165" s="241" t="s">
        <v>152</v>
      </c>
      <c r="E165" s="242" t="s">
        <v>1</v>
      </c>
      <c r="F165" s="243" t="s">
        <v>183</v>
      </c>
      <c r="G165" s="240"/>
      <c r="H165" s="244">
        <v>18.899999999999999</v>
      </c>
      <c r="I165" s="245"/>
      <c r="J165" s="240"/>
      <c r="K165" s="240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152</v>
      </c>
      <c r="AU165" s="250" t="s">
        <v>86</v>
      </c>
      <c r="AV165" s="13" t="s">
        <v>86</v>
      </c>
      <c r="AW165" s="13" t="s">
        <v>32</v>
      </c>
      <c r="AX165" s="13" t="s">
        <v>77</v>
      </c>
      <c r="AY165" s="250" t="s">
        <v>143</v>
      </c>
    </row>
    <row r="166" s="14" customFormat="1">
      <c r="A166" s="14"/>
      <c r="B166" s="251"/>
      <c r="C166" s="252"/>
      <c r="D166" s="241" t="s">
        <v>152</v>
      </c>
      <c r="E166" s="253" t="s">
        <v>1</v>
      </c>
      <c r="F166" s="254" t="s">
        <v>155</v>
      </c>
      <c r="G166" s="252"/>
      <c r="H166" s="255">
        <v>96.900000000000006</v>
      </c>
      <c r="I166" s="256"/>
      <c r="J166" s="252"/>
      <c r="K166" s="252"/>
      <c r="L166" s="257"/>
      <c r="M166" s="258"/>
      <c r="N166" s="259"/>
      <c r="O166" s="259"/>
      <c r="P166" s="259"/>
      <c r="Q166" s="259"/>
      <c r="R166" s="259"/>
      <c r="S166" s="259"/>
      <c r="T166" s="26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1" t="s">
        <v>152</v>
      </c>
      <c r="AU166" s="261" t="s">
        <v>86</v>
      </c>
      <c r="AV166" s="14" t="s">
        <v>150</v>
      </c>
      <c r="AW166" s="14" t="s">
        <v>32</v>
      </c>
      <c r="AX166" s="14" t="s">
        <v>84</v>
      </c>
      <c r="AY166" s="261" t="s">
        <v>143</v>
      </c>
    </row>
    <row r="167" s="2" customFormat="1" ht="21.75" customHeight="1">
      <c r="A167" s="38"/>
      <c r="B167" s="39"/>
      <c r="C167" s="226" t="s">
        <v>184</v>
      </c>
      <c r="D167" s="226" t="s">
        <v>145</v>
      </c>
      <c r="E167" s="227" t="s">
        <v>185</v>
      </c>
      <c r="F167" s="228" t="s">
        <v>186</v>
      </c>
      <c r="G167" s="229" t="s">
        <v>174</v>
      </c>
      <c r="H167" s="230">
        <v>0.42499999999999999</v>
      </c>
      <c r="I167" s="231"/>
      <c r="J167" s="232">
        <f>ROUND(I167*H167,2)</f>
        <v>0</v>
      </c>
      <c r="K167" s="228" t="s">
        <v>149</v>
      </c>
      <c r="L167" s="44"/>
      <c r="M167" s="233" t="s">
        <v>1</v>
      </c>
      <c r="N167" s="234" t="s">
        <v>42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150</v>
      </c>
      <c r="AT167" s="237" t="s">
        <v>145</v>
      </c>
      <c r="AU167" s="237" t="s">
        <v>86</v>
      </c>
      <c r="AY167" s="17" t="s">
        <v>143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84</v>
      </c>
      <c r="BK167" s="238">
        <f>ROUND(I167*H167,2)</f>
        <v>0</v>
      </c>
      <c r="BL167" s="17" t="s">
        <v>150</v>
      </c>
      <c r="BM167" s="237" t="s">
        <v>187</v>
      </c>
    </row>
    <row r="168" s="13" customFormat="1">
      <c r="A168" s="13"/>
      <c r="B168" s="239"/>
      <c r="C168" s="240"/>
      <c r="D168" s="241" t="s">
        <v>152</v>
      </c>
      <c r="E168" s="242" t="s">
        <v>1</v>
      </c>
      <c r="F168" s="243" t="s">
        <v>188</v>
      </c>
      <c r="G168" s="240"/>
      <c r="H168" s="244">
        <v>0.42499999999999999</v>
      </c>
      <c r="I168" s="245"/>
      <c r="J168" s="240"/>
      <c r="K168" s="240"/>
      <c r="L168" s="246"/>
      <c r="M168" s="247"/>
      <c r="N168" s="248"/>
      <c r="O168" s="248"/>
      <c r="P168" s="248"/>
      <c r="Q168" s="248"/>
      <c r="R168" s="248"/>
      <c r="S168" s="248"/>
      <c r="T168" s="24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0" t="s">
        <v>152</v>
      </c>
      <c r="AU168" s="250" t="s">
        <v>86</v>
      </c>
      <c r="AV168" s="13" t="s">
        <v>86</v>
      </c>
      <c r="AW168" s="13" t="s">
        <v>32</v>
      </c>
      <c r="AX168" s="13" t="s">
        <v>84</v>
      </c>
      <c r="AY168" s="250" t="s">
        <v>143</v>
      </c>
    </row>
    <row r="169" s="2" customFormat="1" ht="16.5" customHeight="1">
      <c r="A169" s="38"/>
      <c r="B169" s="39"/>
      <c r="C169" s="226" t="s">
        <v>189</v>
      </c>
      <c r="D169" s="226" t="s">
        <v>145</v>
      </c>
      <c r="E169" s="227" t="s">
        <v>190</v>
      </c>
      <c r="F169" s="228" t="s">
        <v>191</v>
      </c>
      <c r="G169" s="229" t="s">
        <v>174</v>
      </c>
      <c r="H169" s="230">
        <v>0.84999999999999998</v>
      </c>
      <c r="I169" s="231"/>
      <c r="J169" s="232">
        <f>ROUND(I169*H169,2)</f>
        <v>0</v>
      </c>
      <c r="K169" s="228" t="s">
        <v>149</v>
      </c>
      <c r="L169" s="44"/>
      <c r="M169" s="233" t="s">
        <v>1</v>
      </c>
      <c r="N169" s="234" t="s">
        <v>42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150</v>
      </c>
      <c r="AT169" s="237" t="s">
        <v>145</v>
      </c>
      <c r="AU169" s="237" t="s">
        <v>86</v>
      </c>
      <c r="AY169" s="17" t="s">
        <v>143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84</v>
      </c>
      <c r="BK169" s="238">
        <f>ROUND(I169*H169,2)</f>
        <v>0</v>
      </c>
      <c r="BL169" s="17" t="s">
        <v>150</v>
      </c>
      <c r="BM169" s="237" t="s">
        <v>192</v>
      </c>
    </row>
    <row r="170" s="13" customFormat="1">
      <c r="A170" s="13"/>
      <c r="B170" s="239"/>
      <c r="C170" s="240"/>
      <c r="D170" s="241" t="s">
        <v>152</v>
      </c>
      <c r="E170" s="242" t="s">
        <v>1</v>
      </c>
      <c r="F170" s="243" t="s">
        <v>193</v>
      </c>
      <c r="G170" s="240"/>
      <c r="H170" s="244">
        <v>0.84999999999999998</v>
      </c>
      <c r="I170" s="245"/>
      <c r="J170" s="240"/>
      <c r="K170" s="240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152</v>
      </c>
      <c r="AU170" s="250" t="s">
        <v>86</v>
      </c>
      <c r="AV170" s="13" t="s">
        <v>86</v>
      </c>
      <c r="AW170" s="13" t="s">
        <v>32</v>
      </c>
      <c r="AX170" s="13" t="s">
        <v>84</v>
      </c>
      <c r="AY170" s="250" t="s">
        <v>143</v>
      </c>
    </row>
    <row r="171" s="2" customFormat="1" ht="24.15" customHeight="1">
      <c r="A171" s="38"/>
      <c r="B171" s="39"/>
      <c r="C171" s="226" t="s">
        <v>194</v>
      </c>
      <c r="D171" s="226" t="s">
        <v>145</v>
      </c>
      <c r="E171" s="227" t="s">
        <v>195</v>
      </c>
      <c r="F171" s="228" t="s">
        <v>196</v>
      </c>
      <c r="G171" s="229" t="s">
        <v>174</v>
      </c>
      <c r="H171" s="230">
        <v>0.84999999999999998</v>
      </c>
      <c r="I171" s="231"/>
      <c r="J171" s="232">
        <f>ROUND(I171*H171,2)</f>
        <v>0</v>
      </c>
      <c r="K171" s="228" t="s">
        <v>149</v>
      </c>
      <c r="L171" s="44"/>
      <c r="M171" s="233" t="s">
        <v>1</v>
      </c>
      <c r="N171" s="234" t="s">
        <v>42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150</v>
      </c>
      <c r="AT171" s="237" t="s">
        <v>145</v>
      </c>
      <c r="AU171" s="237" t="s">
        <v>86</v>
      </c>
      <c r="AY171" s="17" t="s">
        <v>143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84</v>
      </c>
      <c r="BK171" s="238">
        <f>ROUND(I171*H171,2)</f>
        <v>0</v>
      </c>
      <c r="BL171" s="17" t="s">
        <v>150</v>
      </c>
      <c r="BM171" s="237" t="s">
        <v>197</v>
      </c>
    </row>
    <row r="172" s="13" customFormat="1">
      <c r="A172" s="13"/>
      <c r="B172" s="239"/>
      <c r="C172" s="240"/>
      <c r="D172" s="241" t="s">
        <v>152</v>
      </c>
      <c r="E172" s="242" t="s">
        <v>1</v>
      </c>
      <c r="F172" s="243" t="s">
        <v>193</v>
      </c>
      <c r="G172" s="240"/>
      <c r="H172" s="244">
        <v>0.84999999999999998</v>
      </c>
      <c r="I172" s="245"/>
      <c r="J172" s="240"/>
      <c r="K172" s="240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152</v>
      </c>
      <c r="AU172" s="250" t="s">
        <v>86</v>
      </c>
      <c r="AV172" s="13" t="s">
        <v>86</v>
      </c>
      <c r="AW172" s="13" t="s">
        <v>32</v>
      </c>
      <c r="AX172" s="13" t="s">
        <v>84</v>
      </c>
      <c r="AY172" s="250" t="s">
        <v>143</v>
      </c>
    </row>
    <row r="173" s="2" customFormat="1" ht="21.75" customHeight="1">
      <c r="A173" s="38"/>
      <c r="B173" s="39"/>
      <c r="C173" s="226" t="s">
        <v>198</v>
      </c>
      <c r="D173" s="226" t="s">
        <v>145</v>
      </c>
      <c r="E173" s="227" t="s">
        <v>199</v>
      </c>
      <c r="F173" s="228" t="s">
        <v>200</v>
      </c>
      <c r="G173" s="229" t="s">
        <v>174</v>
      </c>
      <c r="H173" s="230">
        <v>43.438000000000002</v>
      </c>
      <c r="I173" s="231"/>
      <c r="J173" s="232">
        <f>ROUND(I173*H173,2)</f>
        <v>0</v>
      </c>
      <c r="K173" s="228" t="s">
        <v>149</v>
      </c>
      <c r="L173" s="44"/>
      <c r="M173" s="233" t="s">
        <v>1</v>
      </c>
      <c r="N173" s="234" t="s">
        <v>42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150</v>
      </c>
      <c r="AT173" s="237" t="s">
        <v>145</v>
      </c>
      <c r="AU173" s="237" t="s">
        <v>86</v>
      </c>
      <c r="AY173" s="17" t="s">
        <v>143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84</v>
      </c>
      <c r="BK173" s="238">
        <f>ROUND(I173*H173,2)</f>
        <v>0</v>
      </c>
      <c r="BL173" s="17" t="s">
        <v>150</v>
      </c>
      <c r="BM173" s="237" t="s">
        <v>201</v>
      </c>
    </row>
    <row r="174" s="13" customFormat="1">
      <c r="A174" s="13"/>
      <c r="B174" s="239"/>
      <c r="C174" s="240"/>
      <c r="D174" s="241" t="s">
        <v>152</v>
      </c>
      <c r="E174" s="242" t="s">
        <v>1</v>
      </c>
      <c r="F174" s="243" t="s">
        <v>202</v>
      </c>
      <c r="G174" s="240"/>
      <c r="H174" s="244">
        <v>43.438000000000002</v>
      </c>
      <c r="I174" s="245"/>
      <c r="J174" s="240"/>
      <c r="K174" s="240"/>
      <c r="L174" s="246"/>
      <c r="M174" s="247"/>
      <c r="N174" s="248"/>
      <c r="O174" s="248"/>
      <c r="P174" s="248"/>
      <c r="Q174" s="248"/>
      <c r="R174" s="248"/>
      <c r="S174" s="248"/>
      <c r="T174" s="24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0" t="s">
        <v>152</v>
      </c>
      <c r="AU174" s="250" t="s">
        <v>86</v>
      </c>
      <c r="AV174" s="13" t="s">
        <v>86</v>
      </c>
      <c r="AW174" s="13" t="s">
        <v>32</v>
      </c>
      <c r="AX174" s="13" t="s">
        <v>84</v>
      </c>
      <c r="AY174" s="250" t="s">
        <v>143</v>
      </c>
    </row>
    <row r="175" s="2" customFormat="1" ht="24.15" customHeight="1">
      <c r="A175" s="38"/>
      <c r="B175" s="39"/>
      <c r="C175" s="226" t="s">
        <v>203</v>
      </c>
      <c r="D175" s="226" t="s">
        <v>145</v>
      </c>
      <c r="E175" s="227" t="s">
        <v>204</v>
      </c>
      <c r="F175" s="228" t="s">
        <v>205</v>
      </c>
      <c r="G175" s="229" t="s">
        <v>174</v>
      </c>
      <c r="H175" s="230">
        <v>434.38</v>
      </c>
      <c r="I175" s="231"/>
      <c r="J175" s="232">
        <f>ROUND(I175*H175,2)</f>
        <v>0</v>
      </c>
      <c r="K175" s="228" t="s">
        <v>149</v>
      </c>
      <c r="L175" s="44"/>
      <c r="M175" s="233" t="s">
        <v>1</v>
      </c>
      <c r="N175" s="234" t="s">
        <v>42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150</v>
      </c>
      <c r="AT175" s="237" t="s">
        <v>145</v>
      </c>
      <c r="AU175" s="237" t="s">
        <v>86</v>
      </c>
      <c r="AY175" s="17" t="s">
        <v>143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84</v>
      </c>
      <c r="BK175" s="238">
        <f>ROUND(I175*H175,2)</f>
        <v>0</v>
      </c>
      <c r="BL175" s="17" t="s">
        <v>150</v>
      </c>
      <c r="BM175" s="237" t="s">
        <v>206</v>
      </c>
    </row>
    <row r="176" s="13" customFormat="1">
      <c r="A176" s="13"/>
      <c r="B176" s="239"/>
      <c r="C176" s="240"/>
      <c r="D176" s="241" t="s">
        <v>152</v>
      </c>
      <c r="E176" s="242" t="s">
        <v>1</v>
      </c>
      <c r="F176" s="243" t="s">
        <v>207</v>
      </c>
      <c r="G176" s="240"/>
      <c r="H176" s="244">
        <v>43.438000000000002</v>
      </c>
      <c r="I176" s="245"/>
      <c r="J176" s="240"/>
      <c r="K176" s="240"/>
      <c r="L176" s="246"/>
      <c r="M176" s="247"/>
      <c r="N176" s="248"/>
      <c r="O176" s="248"/>
      <c r="P176" s="248"/>
      <c r="Q176" s="248"/>
      <c r="R176" s="248"/>
      <c r="S176" s="248"/>
      <c r="T176" s="24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0" t="s">
        <v>152</v>
      </c>
      <c r="AU176" s="250" t="s">
        <v>86</v>
      </c>
      <c r="AV176" s="13" t="s">
        <v>86</v>
      </c>
      <c r="AW176" s="13" t="s">
        <v>32</v>
      </c>
      <c r="AX176" s="13" t="s">
        <v>84</v>
      </c>
      <c r="AY176" s="250" t="s">
        <v>143</v>
      </c>
    </row>
    <row r="177" s="13" customFormat="1">
      <c r="A177" s="13"/>
      <c r="B177" s="239"/>
      <c r="C177" s="240"/>
      <c r="D177" s="241" t="s">
        <v>152</v>
      </c>
      <c r="E177" s="240"/>
      <c r="F177" s="243" t="s">
        <v>208</v>
      </c>
      <c r="G177" s="240"/>
      <c r="H177" s="244">
        <v>434.38</v>
      </c>
      <c r="I177" s="245"/>
      <c r="J177" s="240"/>
      <c r="K177" s="240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152</v>
      </c>
      <c r="AU177" s="250" t="s">
        <v>86</v>
      </c>
      <c r="AV177" s="13" t="s">
        <v>86</v>
      </c>
      <c r="AW177" s="13" t="s">
        <v>4</v>
      </c>
      <c r="AX177" s="13" t="s">
        <v>84</v>
      </c>
      <c r="AY177" s="250" t="s">
        <v>143</v>
      </c>
    </row>
    <row r="178" s="2" customFormat="1" ht="16.5" customHeight="1">
      <c r="A178" s="38"/>
      <c r="B178" s="39"/>
      <c r="C178" s="226" t="s">
        <v>8</v>
      </c>
      <c r="D178" s="226" t="s">
        <v>145</v>
      </c>
      <c r="E178" s="227" t="s">
        <v>209</v>
      </c>
      <c r="F178" s="228" t="s">
        <v>210</v>
      </c>
      <c r="G178" s="229" t="s">
        <v>174</v>
      </c>
      <c r="H178" s="230">
        <v>43.438000000000002</v>
      </c>
      <c r="I178" s="231"/>
      <c r="J178" s="232">
        <f>ROUND(I178*H178,2)</f>
        <v>0</v>
      </c>
      <c r="K178" s="228" t="s">
        <v>149</v>
      </c>
      <c r="L178" s="44"/>
      <c r="M178" s="233" t="s">
        <v>1</v>
      </c>
      <c r="N178" s="234" t="s">
        <v>42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150</v>
      </c>
      <c r="AT178" s="237" t="s">
        <v>145</v>
      </c>
      <c r="AU178" s="237" t="s">
        <v>86</v>
      </c>
      <c r="AY178" s="17" t="s">
        <v>143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84</v>
      </c>
      <c r="BK178" s="238">
        <f>ROUND(I178*H178,2)</f>
        <v>0</v>
      </c>
      <c r="BL178" s="17" t="s">
        <v>150</v>
      </c>
      <c r="BM178" s="237" t="s">
        <v>211</v>
      </c>
    </row>
    <row r="179" s="2" customFormat="1" ht="16.5" customHeight="1">
      <c r="A179" s="38"/>
      <c r="B179" s="39"/>
      <c r="C179" s="226" t="s">
        <v>212</v>
      </c>
      <c r="D179" s="226" t="s">
        <v>145</v>
      </c>
      <c r="E179" s="227" t="s">
        <v>213</v>
      </c>
      <c r="F179" s="228" t="s">
        <v>214</v>
      </c>
      <c r="G179" s="229" t="s">
        <v>215</v>
      </c>
      <c r="H179" s="230">
        <v>69.501000000000005</v>
      </c>
      <c r="I179" s="231"/>
      <c r="J179" s="232">
        <f>ROUND(I179*H179,2)</f>
        <v>0</v>
      </c>
      <c r="K179" s="228" t="s">
        <v>149</v>
      </c>
      <c r="L179" s="44"/>
      <c r="M179" s="233" t="s">
        <v>1</v>
      </c>
      <c r="N179" s="234" t="s">
        <v>42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150</v>
      </c>
      <c r="AT179" s="237" t="s">
        <v>145</v>
      </c>
      <c r="AU179" s="237" t="s">
        <v>86</v>
      </c>
      <c r="AY179" s="17" t="s">
        <v>143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84</v>
      </c>
      <c r="BK179" s="238">
        <f>ROUND(I179*H179,2)</f>
        <v>0</v>
      </c>
      <c r="BL179" s="17" t="s">
        <v>150</v>
      </c>
      <c r="BM179" s="237" t="s">
        <v>216</v>
      </c>
    </row>
    <row r="180" s="13" customFormat="1">
      <c r="A180" s="13"/>
      <c r="B180" s="239"/>
      <c r="C180" s="240"/>
      <c r="D180" s="241" t="s">
        <v>152</v>
      </c>
      <c r="E180" s="242" t="s">
        <v>1</v>
      </c>
      <c r="F180" s="243" t="s">
        <v>217</v>
      </c>
      <c r="G180" s="240"/>
      <c r="H180" s="244">
        <v>69.501000000000005</v>
      </c>
      <c r="I180" s="245"/>
      <c r="J180" s="240"/>
      <c r="K180" s="240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152</v>
      </c>
      <c r="AU180" s="250" t="s">
        <v>86</v>
      </c>
      <c r="AV180" s="13" t="s">
        <v>86</v>
      </c>
      <c r="AW180" s="13" t="s">
        <v>32</v>
      </c>
      <c r="AX180" s="13" t="s">
        <v>84</v>
      </c>
      <c r="AY180" s="250" t="s">
        <v>143</v>
      </c>
    </row>
    <row r="181" s="2" customFormat="1" ht="16.5" customHeight="1">
      <c r="A181" s="38"/>
      <c r="B181" s="39"/>
      <c r="C181" s="226" t="s">
        <v>218</v>
      </c>
      <c r="D181" s="226" t="s">
        <v>145</v>
      </c>
      <c r="E181" s="227" t="s">
        <v>219</v>
      </c>
      <c r="F181" s="228" t="s">
        <v>220</v>
      </c>
      <c r="G181" s="229" t="s">
        <v>174</v>
      </c>
      <c r="H181" s="230">
        <v>61.447000000000003</v>
      </c>
      <c r="I181" s="231"/>
      <c r="J181" s="232">
        <f>ROUND(I181*H181,2)</f>
        <v>0</v>
      </c>
      <c r="K181" s="228" t="s">
        <v>149</v>
      </c>
      <c r="L181" s="44"/>
      <c r="M181" s="233" t="s">
        <v>1</v>
      </c>
      <c r="N181" s="234" t="s">
        <v>42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150</v>
      </c>
      <c r="AT181" s="237" t="s">
        <v>145</v>
      </c>
      <c r="AU181" s="237" t="s">
        <v>86</v>
      </c>
      <c r="AY181" s="17" t="s">
        <v>143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84</v>
      </c>
      <c r="BK181" s="238">
        <f>ROUND(I181*H181,2)</f>
        <v>0</v>
      </c>
      <c r="BL181" s="17" t="s">
        <v>150</v>
      </c>
      <c r="BM181" s="237" t="s">
        <v>221</v>
      </c>
    </row>
    <row r="182" s="13" customFormat="1">
      <c r="A182" s="13"/>
      <c r="B182" s="239"/>
      <c r="C182" s="240"/>
      <c r="D182" s="241" t="s">
        <v>152</v>
      </c>
      <c r="E182" s="242" t="s">
        <v>1</v>
      </c>
      <c r="F182" s="243" t="s">
        <v>181</v>
      </c>
      <c r="G182" s="240"/>
      <c r="H182" s="244">
        <v>29.25</v>
      </c>
      <c r="I182" s="245"/>
      <c r="J182" s="240"/>
      <c r="K182" s="240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152</v>
      </c>
      <c r="AU182" s="250" t="s">
        <v>86</v>
      </c>
      <c r="AV182" s="13" t="s">
        <v>86</v>
      </c>
      <c r="AW182" s="13" t="s">
        <v>32</v>
      </c>
      <c r="AX182" s="13" t="s">
        <v>77</v>
      </c>
      <c r="AY182" s="250" t="s">
        <v>143</v>
      </c>
    </row>
    <row r="183" s="13" customFormat="1">
      <c r="A183" s="13"/>
      <c r="B183" s="239"/>
      <c r="C183" s="240"/>
      <c r="D183" s="241" t="s">
        <v>152</v>
      </c>
      <c r="E183" s="242" t="s">
        <v>1</v>
      </c>
      <c r="F183" s="243" t="s">
        <v>182</v>
      </c>
      <c r="G183" s="240"/>
      <c r="H183" s="244">
        <v>48.75</v>
      </c>
      <c r="I183" s="245"/>
      <c r="J183" s="240"/>
      <c r="K183" s="240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152</v>
      </c>
      <c r="AU183" s="250" t="s">
        <v>86</v>
      </c>
      <c r="AV183" s="13" t="s">
        <v>86</v>
      </c>
      <c r="AW183" s="13" t="s">
        <v>32</v>
      </c>
      <c r="AX183" s="13" t="s">
        <v>77</v>
      </c>
      <c r="AY183" s="250" t="s">
        <v>143</v>
      </c>
    </row>
    <row r="184" s="13" customFormat="1">
      <c r="A184" s="13"/>
      <c r="B184" s="239"/>
      <c r="C184" s="240"/>
      <c r="D184" s="241" t="s">
        <v>152</v>
      </c>
      <c r="E184" s="242" t="s">
        <v>1</v>
      </c>
      <c r="F184" s="243" t="s">
        <v>183</v>
      </c>
      <c r="G184" s="240"/>
      <c r="H184" s="244">
        <v>18.899999999999999</v>
      </c>
      <c r="I184" s="245"/>
      <c r="J184" s="240"/>
      <c r="K184" s="240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152</v>
      </c>
      <c r="AU184" s="250" t="s">
        <v>86</v>
      </c>
      <c r="AV184" s="13" t="s">
        <v>86</v>
      </c>
      <c r="AW184" s="13" t="s">
        <v>32</v>
      </c>
      <c r="AX184" s="13" t="s">
        <v>77</v>
      </c>
      <c r="AY184" s="250" t="s">
        <v>143</v>
      </c>
    </row>
    <row r="185" s="15" customFormat="1">
      <c r="A185" s="15"/>
      <c r="B185" s="262"/>
      <c r="C185" s="263"/>
      <c r="D185" s="241" t="s">
        <v>152</v>
      </c>
      <c r="E185" s="264" t="s">
        <v>1</v>
      </c>
      <c r="F185" s="265" t="s">
        <v>222</v>
      </c>
      <c r="G185" s="263"/>
      <c r="H185" s="266">
        <v>96.900000000000006</v>
      </c>
      <c r="I185" s="267"/>
      <c r="J185" s="263"/>
      <c r="K185" s="263"/>
      <c r="L185" s="268"/>
      <c r="M185" s="269"/>
      <c r="N185" s="270"/>
      <c r="O185" s="270"/>
      <c r="P185" s="270"/>
      <c r="Q185" s="270"/>
      <c r="R185" s="270"/>
      <c r="S185" s="270"/>
      <c r="T185" s="27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2" t="s">
        <v>152</v>
      </c>
      <c r="AU185" s="272" t="s">
        <v>86</v>
      </c>
      <c r="AV185" s="15" t="s">
        <v>161</v>
      </c>
      <c r="AW185" s="15" t="s">
        <v>32</v>
      </c>
      <c r="AX185" s="15" t="s">
        <v>77</v>
      </c>
      <c r="AY185" s="272" t="s">
        <v>143</v>
      </c>
    </row>
    <row r="186" s="13" customFormat="1">
      <c r="A186" s="13"/>
      <c r="B186" s="239"/>
      <c r="C186" s="240"/>
      <c r="D186" s="241" t="s">
        <v>152</v>
      </c>
      <c r="E186" s="242" t="s">
        <v>1</v>
      </c>
      <c r="F186" s="243" t="s">
        <v>223</v>
      </c>
      <c r="G186" s="240"/>
      <c r="H186" s="244">
        <v>-32.829999999999998</v>
      </c>
      <c r="I186" s="245"/>
      <c r="J186" s="240"/>
      <c r="K186" s="240"/>
      <c r="L186" s="246"/>
      <c r="M186" s="247"/>
      <c r="N186" s="248"/>
      <c r="O186" s="248"/>
      <c r="P186" s="248"/>
      <c r="Q186" s="248"/>
      <c r="R186" s="248"/>
      <c r="S186" s="248"/>
      <c r="T186" s="24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0" t="s">
        <v>152</v>
      </c>
      <c r="AU186" s="250" t="s">
        <v>86</v>
      </c>
      <c r="AV186" s="13" t="s">
        <v>86</v>
      </c>
      <c r="AW186" s="13" t="s">
        <v>32</v>
      </c>
      <c r="AX186" s="13" t="s">
        <v>77</v>
      </c>
      <c r="AY186" s="250" t="s">
        <v>143</v>
      </c>
    </row>
    <row r="187" s="13" customFormat="1">
      <c r="A187" s="13"/>
      <c r="B187" s="239"/>
      <c r="C187" s="240"/>
      <c r="D187" s="241" t="s">
        <v>152</v>
      </c>
      <c r="E187" s="242" t="s">
        <v>1</v>
      </c>
      <c r="F187" s="243" t="s">
        <v>224</v>
      </c>
      <c r="G187" s="240"/>
      <c r="H187" s="244">
        <v>-7.4829999999999997</v>
      </c>
      <c r="I187" s="245"/>
      <c r="J187" s="240"/>
      <c r="K187" s="240"/>
      <c r="L187" s="246"/>
      <c r="M187" s="247"/>
      <c r="N187" s="248"/>
      <c r="O187" s="248"/>
      <c r="P187" s="248"/>
      <c r="Q187" s="248"/>
      <c r="R187" s="248"/>
      <c r="S187" s="248"/>
      <c r="T187" s="24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0" t="s">
        <v>152</v>
      </c>
      <c r="AU187" s="250" t="s">
        <v>86</v>
      </c>
      <c r="AV187" s="13" t="s">
        <v>86</v>
      </c>
      <c r="AW187" s="13" t="s">
        <v>32</v>
      </c>
      <c r="AX187" s="13" t="s">
        <v>77</v>
      </c>
      <c r="AY187" s="250" t="s">
        <v>143</v>
      </c>
    </row>
    <row r="188" s="15" customFormat="1">
      <c r="A188" s="15"/>
      <c r="B188" s="262"/>
      <c r="C188" s="263"/>
      <c r="D188" s="241" t="s">
        <v>152</v>
      </c>
      <c r="E188" s="264" t="s">
        <v>1</v>
      </c>
      <c r="F188" s="265" t="s">
        <v>225</v>
      </c>
      <c r="G188" s="263"/>
      <c r="H188" s="266">
        <v>-40.312999999999995</v>
      </c>
      <c r="I188" s="267"/>
      <c r="J188" s="263"/>
      <c r="K188" s="263"/>
      <c r="L188" s="268"/>
      <c r="M188" s="269"/>
      <c r="N188" s="270"/>
      <c r="O188" s="270"/>
      <c r="P188" s="270"/>
      <c r="Q188" s="270"/>
      <c r="R188" s="270"/>
      <c r="S188" s="270"/>
      <c r="T188" s="27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2" t="s">
        <v>152</v>
      </c>
      <c r="AU188" s="272" t="s">
        <v>86</v>
      </c>
      <c r="AV188" s="15" t="s">
        <v>161</v>
      </c>
      <c r="AW188" s="15" t="s">
        <v>32</v>
      </c>
      <c r="AX188" s="15" t="s">
        <v>77</v>
      </c>
      <c r="AY188" s="272" t="s">
        <v>143</v>
      </c>
    </row>
    <row r="189" s="13" customFormat="1">
      <c r="A189" s="13"/>
      <c r="B189" s="239"/>
      <c r="C189" s="240"/>
      <c r="D189" s="241" t="s">
        <v>152</v>
      </c>
      <c r="E189" s="242" t="s">
        <v>1</v>
      </c>
      <c r="F189" s="243" t="s">
        <v>226</v>
      </c>
      <c r="G189" s="240"/>
      <c r="H189" s="244">
        <v>4.8600000000000003</v>
      </c>
      <c r="I189" s="245"/>
      <c r="J189" s="240"/>
      <c r="K189" s="240"/>
      <c r="L189" s="246"/>
      <c r="M189" s="247"/>
      <c r="N189" s="248"/>
      <c r="O189" s="248"/>
      <c r="P189" s="248"/>
      <c r="Q189" s="248"/>
      <c r="R189" s="248"/>
      <c r="S189" s="248"/>
      <c r="T189" s="24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0" t="s">
        <v>152</v>
      </c>
      <c r="AU189" s="250" t="s">
        <v>86</v>
      </c>
      <c r="AV189" s="13" t="s">
        <v>86</v>
      </c>
      <c r="AW189" s="13" t="s">
        <v>32</v>
      </c>
      <c r="AX189" s="13" t="s">
        <v>77</v>
      </c>
      <c r="AY189" s="250" t="s">
        <v>143</v>
      </c>
    </row>
    <row r="190" s="14" customFormat="1">
      <c r="A190" s="14"/>
      <c r="B190" s="251"/>
      <c r="C190" s="252"/>
      <c r="D190" s="241" t="s">
        <v>152</v>
      </c>
      <c r="E190" s="253" t="s">
        <v>1</v>
      </c>
      <c r="F190" s="254" t="s">
        <v>155</v>
      </c>
      <c r="G190" s="252"/>
      <c r="H190" s="255">
        <v>61.44700000000001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1" t="s">
        <v>152</v>
      </c>
      <c r="AU190" s="261" t="s">
        <v>86</v>
      </c>
      <c r="AV190" s="14" t="s">
        <v>150</v>
      </c>
      <c r="AW190" s="14" t="s">
        <v>32</v>
      </c>
      <c r="AX190" s="14" t="s">
        <v>84</v>
      </c>
      <c r="AY190" s="261" t="s">
        <v>143</v>
      </c>
    </row>
    <row r="191" s="2" customFormat="1" ht="16.5" customHeight="1">
      <c r="A191" s="38"/>
      <c r="B191" s="39"/>
      <c r="C191" s="226" t="s">
        <v>227</v>
      </c>
      <c r="D191" s="226" t="s">
        <v>145</v>
      </c>
      <c r="E191" s="227" t="s">
        <v>228</v>
      </c>
      <c r="F191" s="228" t="s">
        <v>229</v>
      </c>
      <c r="G191" s="229" t="s">
        <v>174</v>
      </c>
      <c r="H191" s="230">
        <v>9.5999999999999996</v>
      </c>
      <c r="I191" s="231"/>
      <c r="J191" s="232">
        <f>ROUND(I191*H191,2)</f>
        <v>0</v>
      </c>
      <c r="K191" s="228" t="s">
        <v>149</v>
      </c>
      <c r="L191" s="44"/>
      <c r="M191" s="233" t="s">
        <v>1</v>
      </c>
      <c r="N191" s="234" t="s">
        <v>42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150</v>
      </c>
      <c r="AT191" s="237" t="s">
        <v>145</v>
      </c>
      <c r="AU191" s="237" t="s">
        <v>86</v>
      </c>
      <c r="AY191" s="17" t="s">
        <v>143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84</v>
      </c>
      <c r="BK191" s="238">
        <f>ROUND(I191*H191,2)</f>
        <v>0</v>
      </c>
      <c r="BL191" s="17" t="s">
        <v>150</v>
      </c>
      <c r="BM191" s="237" t="s">
        <v>230</v>
      </c>
    </row>
    <row r="192" s="13" customFormat="1">
      <c r="A192" s="13"/>
      <c r="B192" s="239"/>
      <c r="C192" s="240"/>
      <c r="D192" s="241" t="s">
        <v>152</v>
      </c>
      <c r="E192" s="242" t="s">
        <v>1</v>
      </c>
      <c r="F192" s="243" t="s">
        <v>231</v>
      </c>
      <c r="G192" s="240"/>
      <c r="H192" s="244">
        <v>9.5999999999999996</v>
      </c>
      <c r="I192" s="245"/>
      <c r="J192" s="240"/>
      <c r="K192" s="240"/>
      <c r="L192" s="246"/>
      <c r="M192" s="247"/>
      <c r="N192" s="248"/>
      <c r="O192" s="248"/>
      <c r="P192" s="248"/>
      <c r="Q192" s="248"/>
      <c r="R192" s="248"/>
      <c r="S192" s="248"/>
      <c r="T192" s="24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0" t="s">
        <v>152</v>
      </c>
      <c r="AU192" s="250" t="s">
        <v>86</v>
      </c>
      <c r="AV192" s="13" t="s">
        <v>86</v>
      </c>
      <c r="AW192" s="13" t="s">
        <v>32</v>
      </c>
      <c r="AX192" s="13" t="s">
        <v>84</v>
      </c>
      <c r="AY192" s="250" t="s">
        <v>143</v>
      </c>
    </row>
    <row r="193" s="2" customFormat="1" ht="16.5" customHeight="1">
      <c r="A193" s="38"/>
      <c r="B193" s="39"/>
      <c r="C193" s="226" t="s">
        <v>232</v>
      </c>
      <c r="D193" s="226" t="s">
        <v>145</v>
      </c>
      <c r="E193" s="227" t="s">
        <v>233</v>
      </c>
      <c r="F193" s="228" t="s">
        <v>234</v>
      </c>
      <c r="G193" s="229" t="s">
        <v>174</v>
      </c>
      <c r="H193" s="230">
        <v>2.4500000000000002</v>
      </c>
      <c r="I193" s="231"/>
      <c r="J193" s="232">
        <f>ROUND(I193*H193,2)</f>
        <v>0</v>
      </c>
      <c r="K193" s="228" t="s">
        <v>149</v>
      </c>
      <c r="L193" s="44"/>
      <c r="M193" s="233" t="s">
        <v>1</v>
      </c>
      <c r="N193" s="234" t="s">
        <v>42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150</v>
      </c>
      <c r="AT193" s="237" t="s">
        <v>145</v>
      </c>
      <c r="AU193" s="237" t="s">
        <v>86</v>
      </c>
      <c r="AY193" s="17" t="s">
        <v>143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84</v>
      </c>
      <c r="BK193" s="238">
        <f>ROUND(I193*H193,2)</f>
        <v>0</v>
      </c>
      <c r="BL193" s="17" t="s">
        <v>150</v>
      </c>
      <c r="BM193" s="237" t="s">
        <v>235</v>
      </c>
    </row>
    <row r="194" s="13" customFormat="1">
      <c r="A194" s="13"/>
      <c r="B194" s="239"/>
      <c r="C194" s="240"/>
      <c r="D194" s="241" t="s">
        <v>152</v>
      </c>
      <c r="E194" s="242" t="s">
        <v>1</v>
      </c>
      <c r="F194" s="243" t="s">
        <v>236</v>
      </c>
      <c r="G194" s="240"/>
      <c r="H194" s="244">
        <v>0.40500000000000003</v>
      </c>
      <c r="I194" s="245"/>
      <c r="J194" s="240"/>
      <c r="K194" s="240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152</v>
      </c>
      <c r="AU194" s="250" t="s">
        <v>86</v>
      </c>
      <c r="AV194" s="13" t="s">
        <v>86</v>
      </c>
      <c r="AW194" s="13" t="s">
        <v>32</v>
      </c>
      <c r="AX194" s="13" t="s">
        <v>77</v>
      </c>
      <c r="AY194" s="250" t="s">
        <v>143</v>
      </c>
    </row>
    <row r="195" s="13" customFormat="1">
      <c r="A195" s="13"/>
      <c r="B195" s="239"/>
      <c r="C195" s="240"/>
      <c r="D195" s="241" t="s">
        <v>152</v>
      </c>
      <c r="E195" s="242" t="s">
        <v>1</v>
      </c>
      <c r="F195" s="243" t="s">
        <v>237</v>
      </c>
      <c r="G195" s="240"/>
      <c r="H195" s="244">
        <v>1.6200000000000001</v>
      </c>
      <c r="I195" s="245"/>
      <c r="J195" s="240"/>
      <c r="K195" s="240"/>
      <c r="L195" s="246"/>
      <c r="M195" s="247"/>
      <c r="N195" s="248"/>
      <c r="O195" s="248"/>
      <c r="P195" s="248"/>
      <c r="Q195" s="248"/>
      <c r="R195" s="248"/>
      <c r="S195" s="248"/>
      <c r="T195" s="24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0" t="s">
        <v>152</v>
      </c>
      <c r="AU195" s="250" t="s">
        <v>86</v>
      </c>
      <c r="AV195" s="13" t="s">
        <v>86</v>
      </c>
      <c r="AW195" s="13" t="s">
        <v>32</v>
      </c>
      <c r="AX195" s="13" t="s">
        <v>77</v>
      </c>
      <c r="AY195" s="250" t="s">
        <v>143</v>
      </c>
    </row>
    <row r="196" s="13" customFormat="1">
      <c r="A196" s="13"/>
      <c r="B196" s="239"/>
      <c r="C196" s="240"/>
      <c r="D196" s="241" t="s">
        <v>152</v>
      </c>
      <c r="E196" s="242" t="s">
        <v>1</v>
      </c>
      <c r="F196" s="243" t="s">
        <v>188</v>
      </c>
      <c r="G196" s="240"/>
      <c r="H196" s="244">
        <v>0.42499999999999999</v>
      </c>
      <c r="I196" s="245"/>
      <c r="J196" s="240"/>
      <c r="K196" s="240"/>
      <c r="L196" s="246"/>
      <c r="M196" s="247"/>
      <c r="N196" s="248"/>
      <c r="O196" s="248"/>
      <c r="P196" s="248"/>
      <c r="Q196" s="248"/>
      <c r="R196" s="248"/>
      <c r="S196" s="248"/>
      <c r="T196" s="24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0" t="s">
        <v>152</v>
      </c>
      <c r="AU196" s="250" t="s">
        <v>86</v>
      </c>
      <c r="AV196" s="13" t="s">
        <v>86</v>
      </c>
      <c r="AW196" s="13" t="s">
        <v>32</v>
      </c>
      <c r="AX196" s="13" t="s">
        <v>77</v>
      </c>
      <c r="AY196" s="250" t="s">
        <v>143</v>
      </c>
    </row>
    <row r="197" s="14" customFormat="1">
      <c r="A197" s="14"/>
      <c r="B197" s="251"/>
      <c r="C197" s="252"/>
      <c r="D197" s="241" t="s">
        <v>152</v>
      </c>
      <c r="E197" s="253" t="s">
        <v>1</v>
      </c>
      <c r="F197" s="254" t="s">
        <v>155</v>
      </c>
      <c r="G197" s="252"/>
      <c r="H197" s="255">
        <v>2.4500000000000002</v>
      </c>
      <c r="I197" s="256"/>
      <c r="J197" s="252"/>
      <c r="K197" s="252"/>
      <c r="L197" s="257"/>
      <c r="M197" s="258"/>
      <c r="N197" s="259"/>
      <c r="O197" s="259"/>
      <c r="P197" s="259"/>
      <c r="Q197" s="259"/>
      <c r="R197" s="259"/>
      <c r="S197" s="259"/>
      <c r="T197" s="26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1" t="s">
        <v>152</v>
      </c>
      <c r="AU197" s="261" t="s">
        <v>86</v>
      </c>
      <c r="AV197" s="14" t="s">
        <v>150</v>
      </c>
      <c r="AW197" s="14" t="s">
        <v>32</v>
      </c>
      <c r="AX197" s="14" t="s">
        <v>84</v>
      </c>
      <c r="AY197" s="261" t="s">
        <v>143</v>
      </c>
    </row>
    <row r="198" s="2" customFormat="1" ht="16.5" customHeight="1">
      <c r="A198" s="38"/>
      <c r="B198" s="39"/>
      <c r="C198" s="273" t="s">
        <v>238</v>
      </c>
      <c r="D198" s="273" t="s">
        <v>239</v>
      </c>
      <c r="E198" s="274" t="s">
        <v>240</v>
      </c>
      <c r="F198" s="275" t="s">
        <v>241</v>
      </c>
      <c r="G198" s="276" t="s">
        <v>215</v>
      </c>
      <c r="H198" s="277">
        <v>4.9000000000000004</v>
      </c>
      <c r="I198" s="278"/>
      <c r="J198" s="279">
        <f>ROUND(I198*H198,2)</f>
        <v>0</v>
      </c>
      <c r="K198" s="275" t="s">
        <v>149</v>
      </c>
      <c r="L198" s="280"/>
      <c r="M198" s="281" t="s">
        <v>1</v>
      </c>
      <c r="N198" s="282" t="s">
        <v>42</v>
      </c>
      <c r="O198" s="91"/>
      <c r="P198" s="235">
        <f>O198*H198</f>
        <v>0</v>
      </c>
      <c r="Q198" s="235">
        <v>1</v>
      </c>
      <c r="R198" s="235">
        <f>Q198*H198</f>
        <v>4.9000000000000004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189</v>
      </c>
      <c r="AT198" s="237" t="s">
        <v>239</v>
      </c>
      <c r="AU198" s="237" t="s">
        <v>86</v>
      </c>
      <c r="AY198" s="17" t="s">
        <v>143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84</v>
      </c>
      <c r="BK198" s="238">
        <f>ROUND(I198*H198,2)</f>
        <v>0</v>
      </c>
      <c r="BL198" s="17" t="s">
        <v>150</v>
      </c>
      <c r="BM198" s="237" t="s">
        <v>242</v>
      </c>
    </row>
    <row r="199" s="13" customFormat="1">
      <c r="A199" s="13"/>
      <c r="B199" s="239"/>
      <c r="C199" s="240"/>
      <c r="D199" s="241" t="s">
        <v>152</v>
      </c>
      <c r="E199" s="240"/>
      <c r="F199" s="243" t="s">
        <v>243</v>
      </c>
      <c r="G199" s="240"/>
      <c r="H199" s="244">
        <v>4.9000000000000004</v>
      </c>
      <c r="I199" s="245"/>
      <c r="J199" s="240"/>
      <c r="K199" s="240"/>
      <c r="L199" s="246"/>
      <c r="M199" s="247"/>
      <c r="N199" s="248"/>
      <c r="O199" s="248"/>
      <c r="P199" s="248"/>
      <c r="Q199" s="248"/>
      <c r="R199" s="248"/>
      <c r="S199" s="248"/>
      <c r="T199" s="24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0" t="s">
        <v>152</v>
      </c>
      <c r="AU199" s="250" t="s">
        <v>86</v>
      </c>
      <c r="AV199" s="13" t="s">
        <v>86</v>
      </c>
      <c r="AW199" s="13" t="s">
        <v>4</v>
      </c>
      <c r="AX199" s="13" t="s">
        <v>84</v>
      </c>
      <c r="AY199" s="250" t="s">
        <v>143</v>
      </c>
    </row>
    <row r="200" s="2" customFormat="1" ht="16.5" customHeight="1">
      <c r="A200" s="38"/>
      <c r="B200" s="39"/>
      <c r="C200" s="226" t="s">
        <v>244</v>
      </c>
      <c r="D200" s="226" t="s">
        <v>145</v>
      </c>
      <c r="E200" s="227" t="s">
        <v>245</v>
      </c>
      <c r="F200" s="228" t="s">
        <v>246</v>
      </c>
      <c r="G200" s="229" t="s">
        <v>148</v>
      </c>
      <c r="H200" s="230">
        <v>64</v>
      </c>
      <c r="I200" s="231"/>
      <c r="J200" s="232">
        <f>ROUND(I200*H200,2)</f>
        <v>0</v>
      </c>
      <c r="K200" s="228" t="s">
        <v>149</v>
      </c>
      <c r="L200" s="44"/>
      <c r="M200" s="233" t="s">
        <v>1</v>
      </c>
      <c r="N200" s="234" t="s">
        <v>42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150</v>
      </c>
      <c r="AT200" s="237" t="s">
        <v>145</v>
      </c>
      <c r="AU200" s="237" t="s">
        <v>86</v>
      </c>
      <c r="AY200" s="17" t="s">
        <v>143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84</v>
      </c>
      <c r="BK200" s="238">
        <f>ROUND(I200*H200,2)</f>
        <v>0</v>
      </c>
      <c r="BL200" s="17" t="s">
        <v>150</v>
      </c>
      <c r="BM200" s="237" t="s">
        <v>247</v>
      </c>
    </row>
    <row r="201" s="13" customFormat="1">
      <c r="A201" s="13"/>
      <c r="B201" s="239"/>
      <c r="C201" s="240"/>
      <c r="D201" s="241" t="s">
        <v>152</v>
      </c>
      <c r="E201" s="242" t="s">
        <v>1</v>
      </c>
      <c r="F201" s="243" t="s">
        <v>248</v>
      </c>
      <c r="G201" s="240"/>
      <c r="H201" s="244">
        <v>64</v>
      </c>
      <c r="I201" s="245"/>
      <c r="J201" s="240"/>
      <c r="K201" s="240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152</v>
      </c>
      <c r="AU201" s="250" t="s">
        <v>86</v>
      </c>
      <c r="AV201" s="13" t="s">
        <v>86</v>
      </c>
      <c r="AW201" s="13" t="s">
        <v>32</v>
      </c>
      <c r="AX201" s="13" t="s">
        <v>84</v>
      </c>
      <c r="AY201" s="250" t="s">
        <v>143</v>
      </c>
    </row>
    <row r="202" s="2" customFormat="1" ht="16.5" customHeight="1">
      <c r="A202" s="38"/>
      <c r="B202" s="39"/>
      <c r="C202" s="226" t="s">
        <v>249</v>
      </c>
      <c r="D202" s="226" t="s">
        <v>145</v>
      </c>
      <c r="E202" s="227" t="s">
        <v>250</v>
      </c>
      <c r="F202" s="228" t="s">
        <v>251</v>
      </c>
      <c r="G202" s="229" t="s">
        <v>148</v>
      </c>
      <c r="H202" s="230">
        <v>64</v>
      </c>
      <c r="I202" s="231"/>
      <c r="J202" s="232">
        <f>ROUND(I202*H202,2)</f>
        <v>0</v>
      </c>
      <c r="K202" s="228" t="s">
        <v>149</v>
      </c>
      <c r="L202" s="44"/>
      <c r="M202" s="233" t="s">
        <v>1</v>
      </c>
      <c r="N202" s="234" t="s">
        <v>42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150</v>
      </c>
      <c r="AT202" s="237" t="s">
        <v>145</v>
      </c>
      <c r="AU202" s="237" t="s">
        <v>86</v>
      </c>
      <c r="AY202" s="17" t="s">
        <v>143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84</v>
      </c>
      <c r="BK202" s="238">
        <f>ROUND(I202*H202,2)</f>
        <v>0</v>
      </c>
      <c r="BL202" s="17" t="s">
        <v>150</v>
      </c>
      <c r="BM202" s="237" t="s">
        <v>252</v>
      </c>
    </row>
    <row r="203" s="2" customFormat="1" ht="16.5" customHeight="1">
      <c r="A203" s="38"/>
      <c r="B203" s="39"/>
      <c r="C203" s="273" t="s">
        <v>253</v>
      </c>
      <c r="D203" s="273" t="s">
        <v>239</v>
      </c>
      <c r="E203" s="274" t="s">
        <v>254</v>
      </c>
      <c r="F203" s="275" t="s">
        <v>255</v>
      </c>
      <c r="G203" s="276" t="s">
        <v>256</v>
      </c>
      <c r="H203" s="277">
        <v>0.95999999999999996</v>
      </c>
      <c r="I203" s="278"/>
      <c r="J203" s="279">
        <f>ROUND(I203*H203,2)</f>
        <v>0</v>
      </c>
      <c r="K203" s="275" t="s">
        <v>149</v>
      </c>
      <c r="L203" s="280"/>
      <c r="M203" s="281" t="s">
        <v>1</v>
      </c>
      <c r="N203" s="282" t="s">
        <v>42</v>
      </c>
      <c r="O203" s="91"/>
      <c r="P203" s="235">
        <f>O203*H203</f>
        <v>0</v>
      </c>
      <c r="Q203" s="235">
        <v>0.001</v>
      </c>
      <c r="R203" s="235">
        <f>Q203*H203</f>
        <v>0.00096000000000000002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189</v>
      </c>
      <c r="AT203" s="237" t="s">
        <v>239</v>
      </c>
      <c r="AU203" s="237" t="s">
        <v>86</v>
      </c>
      <c r="AY203" s="17" t="s">
        <v>143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84</v>
      </c>
      <c r="BK203" s="238">
        <f>ROUND(I203*H203,2)</f>
        <v>0</v>
      </c>
      <c r="BL203" s="17" t="s">
        <v>150</v>
      </c>
      <c r="BM203" s="237" t="s">
        <v>257</v>
      </c>
    </row>
    <row r="204" s="13" customFormat="1">
      <c r="A204" s="13"/>
      <c r="B204" s="239"/>
      <c r="C204" s="240"/>
      <c r="D204" s="241" t="s">
        <v>152</v>
      </c>
      <c r="E204" s="240"/>
      <c r="F204" s="243" t="s">
        <v>258</v>
      </c>
      <c r="G204" s="240"/>
      <c r="H204" s="244">
        <v>0.95999999999999996</v>
      </c>
      <c r="I204" s="245"/>
      <c r="J204" s="240"/>
      <c r="K204" s="240"/>
      <c r="L204" s="246"/>
      <c r="M204" s="247"/>
      <c r="N204" s="248"/>
      <c r="O204" s="248"/>
      <c r="P204" s="248"/>
      <c r="Q204" s="248"/>
      <c r="R204" s="248"/>
      <c r="S204" s="248"/>
      <c r="T204" s="24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0" t="s">
        <v>152</v>
      </c>
      <c r="AU204" s="250" t="s">
        <v>86</v>
      </c>
      <c r="AV204" s="13" t="s">
        <v>86</v>
      </c>
      <c r="AW204" s="13" t="s">
        <v>4</v>
      </c>
      <c r="AX204" s="13" t="s">
        <v>84</v>
      </c>
      <c r="AY204" s="250" t="s">
        <v>143</v>
      </c>
    </row>
    <row r="205" s="2" customFormat="1" ht="16.5" customHeight="1">
      <c r="A205" s="38"/>
      <c r="B205" s="39"/>
      <c r="C205" s="226" t="s">
        <v>7</v>
      </c>
      <c r="D205" s="226" t="s">
        <v>145</v>
      </c>
      <c r="E205" s="227" t="s">
        <v>259</v>
      </c>
      <c r="F205" s="228" t="s">
        <v>260</v>
      </c>
      <c r="G205" s="229" t="s">
        <v>148</v>
      </c>
      <c r="H205" s="230">
        <v>187.125</v>
      </c>
      <c r="I205" s="231"/>
      <c r="J205" s="232">
        <f>ROUND(I205*H205,2)</f>
        <v>0</v>
      </c>
      <c r="K205" s="228" t="s">
        <v>149</v>
      </c>
      <c r="L205" s="44"/>
      <c r="M205" s="233" t="s">
        <v>1</v>
      </c>
      <c r="N205" s="234" t="s">
        <v>42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150</v>
      </c>
      <c r="AT205" s="237" t="s">
        <v>145</v>
      </c>
      <c r="AU205" s="237" t="s">
        <v>86</v>
      </c>
      <c r="AY205" s="17" t="s">
        <v>143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84</v>
      </c>
      <c r="BK205" s="238">
        <f>ROUND(I205*H205,2)</f>
        <v>0</v>
      </c>
      <c r="BL205" s="17" t="s">
        <v>150</v>
      </c>
      <c r="BM205" s="237" t="s">
        <v>261</v>
      </c>
    </row>
    <row r="206" s="13" customFormat="1">
      <c r="A206" s="13"/>
      <c r="B206" s="239"/>
      <c r="C206" s="240"/>
      <c r="D206" s="241" t="s">
        <v>152</v>
      </c>
      <c r="E206" s="242" t="s">
        <v>1</v>
      </c>
      <c r="F206" s="243" t="s">
        <v>262</v>
      </c>
      <c r="G206" s="240"/>
      <c r="H206" s="244">
        <v>187.125</v>
      </c>
      <c r="I206" s="245"/>
      <c r="J206" s="240"/>
      <c r="K206" s="240"/>
      <c r="L206" s="246"/>
      <c r="M206" s="247"/>
      <c r="N206" s="248"/>
      <c r="O206" s="248"/>
      <c r="P206" s="248"/>
      <c r="Q206" s="248"/>
      <c r="R206" s="248"/>
      <c r="S206" s="248"/>
      <c r="T206" s="24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0" t="s">
        <v>152</v>
      </c>
      <c r="AU206" s="250" t="s">
        <v>86</v>
      </c>
      <c r="AV206" s="13" t="s">
        <v>86</v>
      </c>
      <c r="AW206" s="13" t="s">
        <v>32</v>
      </c>
      <c r="AX206" s="13" t="s">
        <v>84</v>
      </c>
      <c r="AY206" s="250" t="s">
        <v>143</v>
      </c>
    </row>
    <row r="207" s="12" customFormat="1" ht="22.8" customHeight="1">
      <c r="A207" s="12"/>
      <c r="B207" s="210"/>
      <c r="C207" s="211"/>
      <c r="D207" s="212" t="s">
        <v>76</v>
      </c>
      <c r="E207" s="224" t="s">
        <v>86</v>
      </c>
      <c r="F207" s="224" t="s">
        <v>263</v>
      </c>
      <c r="G207" s="211"/>
      <c r="H207" s="211"/>
      <c r="I207" s="214"/>
      <c r="J207" s="225">
        <f>BK207</f>
        <v>0</v>
      </c>
      <c r="K207" s="211"/>
      <c r="L207" s="216"/>
      <c r="M207" s="217"/>
      <c r="N207" s="218"/>
      <c r="O207" s="218"/>
      <c r="P207" s="219">
        <f>SUM(P208:P222)</f>
        <v>0</v>
      </c>
      <c r="Q207" s="218"/>
      <c r="R207" s="219">
        <f>SUM(R208:R222)</f>
        <v>65.266701060000003</v>
      </c>
      <c r="S207" s="218"/>
      <c r="T207" s="220">
        <f>SUM(T208:T222)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1" t="s">
        <v>84</v>
      </c>
      <c r="AT207" s="222" t="s">
        <v>76</v>
      </c>
      <c r="AU207" s="222" t="s">
        <v>84</v>
      </c>
      <c r="AY207" s="221" t="s">
        <v>143</v>
      </c>
      <c r="BK207" s="223">
        <f>SUM(BK208:BK222)</f>
        <v>0</v>
      </c>
    </row>
    <row r="208" s="2" customFormat="1" ht="16.5" customHeight="1">
      <c r="A208" s="38"/>
      <c r="B208" s="39"/>
      <c r="C208" s="226" t="s">
        <v>264</v>
      </c>
      <c r="D208" s="226" t="s">
        <v>145</v>
      </c>
      <c r="E208" s="227" t="s">
        <v>265</v>
      </c>
      <c r="F208" s="228" t="s">
        <v>266</v>
      </c>
      <c r="G208" s="229" t="s">
        <v>174</v>
      </c>
      <c r="H208" s="230">
        <v>28.140000000000001</v>
      </c>
      <c r="I208" s="231"/>
      <c r="J208" s="232">
        <f>ROUND(I208*H208,2)</f>
        <v>0</v>
      </c>
      <c r="K208" s="228" t="s">
        <v>149</v>
      </c>
      <c r="L208" s="44"/>
      <c r="M208" s="233" t="s">
        <v>1</v>
      </c>
      <c r="N208" s="234" t="s">
        <v>42</v>
      </c>
      <c r="O208" s="91"/>
      <c r="P208" s="235">
        <f>O208*H208</f>
        <v>0</v>
      </c>
      <c r="Q208" s="235">
        <v>1.6299999999999999</v>
      </c>
      <c r="R208" s="235">
        <f>Q208*H208</f>
        <v>45.868199999999995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150</v>
      </c>
      <c r="AT208" s="237" t="s">
        <v>145</v>
      </c>
      <c r="AU208" s="237" t="s">
        <v>86</v>
      </c>
      <c r="AY208" s="17" t="s">
        <v>143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84</v>
      </c>
      <c r="BK208" s="238">
        <f>ROUND(I208*H208,2)</f>
        <v>0</v>
      </c>
      <c r="BL208" s="17" t="s">
        <v>150</v>
      </c>
      <c r="BM208" s="237" t="s">
        <v>267</v>
      </c>
    </row>
    <row r="209" s="13" customFormat="1">
      <c r="A209" s="13"/>
      <c r="B209" s="239"/>
      <c r="C209" s="240"/>
      <c r="D209" s="241" t="s">
        <v>152</v>
      </c>
      <c r="E209" s="242" t="s">
        <v>1</v>
      </c>
      <c r="F209" s="243" t="s">
        <v>268</v>
      </c>
      <c r="G209" s="240"/>
      <c r="H209" s="244">
        <v>28.140000000000001</v>
      </c>
      <c r="I209" s="245"/>
      <c r="J209" s="240"/>
      <c r="K209" s="240"/>
      <c r="L209" s="246"/>
      <c r="M209" s="247"/>
      <c r="N209" s="248"/>
      <c r="O209" s="248"/>
      <c r="P209" s="248"/>
      <c r="Q209" s="248"/>
      <c r="R209" s="248"/>
      <c r="S209" s="248"/>
      <c r="T209" s="24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0" t="s">
        <v>152</v>
      </c>
      <c r="AU209" s="250" t="s">
        <v>86</v>
      </c>
      <c r="AV209" s="13" t="s">
        <v>86</v>
      </c>
      <c r="AW209" s="13" t="s">
        <v>32</v>
      </c>
      <c r="AX209" s="13" t="s">
        <v>84</v>
      </c>
      <c r="AY209" s="250" t="s">
        <v>143</v>
      </c>
    </row>
    <row r="210" s="2" customFormat="1" ht="16.5" customHeight="1">
      <c r="A210" s="38"/>
      <c r="B210" s="39"/>
      <c r="C210" s="226" t="s">
        <v>269</v>
      </c>
      <c r="D210" s="226" t="s">
        <v>145</v>
      </c>
      <c r="E210" s="227" t="s">
        <v>270</v>
      </c>
      <c r="F210" s="228" t="s">
        <v>271</v>
      </c>
      <c r="G210" s="229" t="s">
        <v>148</v>
      </c>
      <c r="H210" s="230">
        <v>187.59999999999999</v>
      </c>
      <c r="I210" s="231"/>
      <c r="J210" s="232">
        <f>ROUND(I210*H210,2)</f>
        <v>0</v>
      </c>
      <c r="K210" s="228" t="s">
        <v>149</v>
      </c>
      <c r="L210" s="44"/>
      <c r="M210" s="233" t="s">
        <v>1</v>
      </c>
      <c r="N210" s="234" t="s">
        <v>42</v>
      </c>
      <c r="O210" s="91"/>
      <c r="P210" s="235">
        <f>O210*H210</f>
        <v>0</v>
      </c>
      <c r="Q210" s="235">
        <v>0.00031</v>
      </c>
      <c r="R210" s="235">
        <f>Q210*H210</f>
        <v>0.058155999999999999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150</v>
      </c>
      <c r="AT210" s="237" t="s">
        <v>145</v>
      </c>
      <c r="AU210" s="237" t="s">
        <v>86</v>
      </c>
      <c r="AY210" s="17" t="s">
        <v>143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84</v>
      </c>
      <c r="BK210" s="238">
        <f>ROUND(I210*H210,2)</f>
        <v>0</v>
      </c>
      <c r="BL210" s="17" t="s">
        <v>150</v>
      </c>
      <c r="BM210" s="237" t="s">
        <v>272</v>
      </c>
    </row>
    <row r="211" s="13" customFormat="1">
      <c r="A211" s="13"/>
      <c r="B211" s="239"/>
      <c r="C211" s="240"/>
      <c r="D211" s="241" t="s">
        <v>152</v>
      </c>
      <c r="E211" s="242" t="s">
        <v>1</v>
      </c>
      <c r="F211" s="243" t="s">
        <v>273</v>
      </c>
      <c r="G211" s="240"/>
      <c r="H211" s="244">
        <v>187.59999999999999</v>
      </c>
      <c r="I211" s="245"/>
      <c r="J211" s="240"/>
      <c r="K211" s="240"/>
      <c r="L211" s="246"/>
      <c r="M211" s="247"/>
      <c r="N211" s="248"/>
      <c r="O211" s="248"/>
      <c r="P211" s="248"/>
      <c r="Q211" s="248"/>
      <c r="R211" s="248"/>
      <c r="S211" s="248"/>
      <c r="T211" s="24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0" t="s">
        <v>152</v>
      </c>
      <c r="AU211" s="250" t="s">
        <v>86</v>
      </c>
      <c r="AV211" s="13" t="s">
        <v>86</v>
      </c>
      <c r="AW211" s="13" t="s">
        <v>32</v>
      </c>
      <c r="AX211" s="13" t="s">
        <v>84</v>
      </c>
      <c r="AY211" s="250" t="s">
        <v>143</v>
      </c>
    </row>
    <row r="212" s="2" customFormat="1" ht="16.5" customHeight="1">
      <c r="A212" s="38"/>
      <c r="B212" s="39"/>
      <c r="C212" s="273" t="s">
        <v>274</v>
      </c>
      <c r="D212" s="273" t="s">
        <v>239</v>
      </c>
      <c r="E212" s="274" t="s">
        <v>275</v>
      </c>
      <c r="F212" s="275" t="s">
        <v>276</v>
      </c>
      <c r="G212" s="276" t="s">
        <v>148</v>
      </c>
      <c r="H212" s="277">
        <v>225.12000000000001</v>
      </c>
      <c r="I212" s="278"/>
      <c r="J212" s="279">
        <f>ROUND(I212*H212,2)</f>
        <v>0</v>
      </c>
      <c r="K212" s="275" t="s">
        <v>149</v>
      </c>
      <c r="L212" s="280"/>
      <c r="M212" s="281" t="s">
        <v>1</v>
      </c>
      <c r="N212" s="282" t="s">
        <v>42</v>
      </c>
      <c r="O212" s="91"/>
      <c r="P212" s="235">
        <f>O212*H212</f>
        <v>0</v>
      </c>
      <c r="Q212" s="235">
        <v>0.00029999999999999997</v>
      </c>
      <c r="R212" s="235">
        <f>Q212*H212</f>
        <v>0.067535999999999999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189</v>
      </c>
      <c r="AT212" s="237" t="s">
        <v>239</v>
      </c>
      <c r="AU212" s="237" t="s">
        <v>86</v>
      </c>
      <c r="AY212" s="17" t="s">
        <v>143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84</v>
      </c>
      <c r="BK212" s="238">
        <f>ROUND(I212*H212,2)</f>
        <v>0</v>
      </c>
      <c r="BL212" s="17" t="s">
        <v>150</v>
      </c>
      <c r="BM212" s="237" t="s">
        <v>277</v>
      </c>
    </row>
    <row r="213" s="13" customFormat="1">
      <c r="A213" s="13"/>
      <c r="B213" s="239"/>
      <c r="C213" s="240"/>
      <c r="D213" s="241" t="s">
        <v>152</v>
      </c>
      <c r="E213" s="240"/>
      <c r="F213" s="243" t="s">
        <v>278</v>
      </c>
      <c r="G213" s="240"/>
      <c r="H213" s="244">
        <v>225.12000000000001</v>
      </c>
      <c r="I213" s="245"/>
      <c r="J213" s="240"/>
      <c r="K213" s="240"/>
      <c r="L213" s="246"/>
      <c r="M213" s="247"/>
      <c r="N213" s="248"/>
      <c r="O213" s="248"/>
      <c r="P213" s="248"/>
      <c r="Q213" s="248"/>
      <c r="R213" s="248"/>
      <c r="S213" s="248"/>
      <c r="T213" s="24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0" t="s">
        <v>152</v>
      </c>
      <c r="AU213" s="250" t="s">
        <v>86</v>
      </c>
      <c r="AV213" s="13" t="s">
        <v>86</v>
      </c>
      <c r="AW213" s="13" t="s">
        <v>4</v>
      </c>
      <c r="AX213" s="13" t="s">
        <v>84</v>
      </c>
      <c r="AY213" s="250" t="s">
        <v>143</v>
      </c>
    </row>
    <row r="214" s="2" customFormat="1" ht="16.5" customHeight="1">
      <c r="A214" s="38"/>
      <c r="B214" s="39"/>
      <c r="C214" s="226" t="s">
        <v>279</v>
      </c>
      <c r="D214" s="226" t="s">
        <v>145</v>
      </c>
      <c r="E214" s="227" t="s">
        <v>280</v>
      </c>
      <c r="F214" s="228" t="s">
        <v>281</v>
      </c>
      <c r="G214" s="229" t="s">
        <v>174</v>
      </c>
      <c r="H214" s="230">
        <v>3.2829999999999999</v>
      </c>
      <c r="I214" s="231"/>
      <c r="J214" s="232">
        <f>ROUND(I214*H214,2)</f>
        <v>0</v>
      </c>
      <c r="K214" s="228" t="s">
        <v>149</v>
      </c>
      <c r="L214" s="44"/>
      <c r="M214" s="233" t="s">
        <v>1</v>
      </c>
      <c r="N214" s="234" t="s">
        <v>42</v>
      </c>
      <c r="O214" s="91"/>
      <c r="P214" s="235">
        <f>O214*H214</f>
        <v>0</v>
      </c>
      <c r="Q214" s="235">
        <v>2.3010199999999998</v>
      </c>
      <c r="R214" s="235">
        <f>Q214*H214</f>
        <v>7.5542486599999989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150</v>
      </c>
      <c r="AT214" s="237" t="s">
        <v>145</v>
      </c>
      <c r="AU214" s="237" t="s">
        <v>86</v>
      </c>
      <c r="AY214" s="17" t="s">
        <v>143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84</v>
      </c>
      <c r="BK214" s="238">
        <f>ROUND(I214*H214,2)</f>
        <v>0</v>
      </c>
      <c r="BL214" s="17" t="s">
        <v>150</v>
      </c>
      <c r="BM214" s="237" t="s">
        <v>282</v>
      </c>
    </row>
    <row r="215" s="13" customFormat="1">
      <c r="A215" s="13"/>
      <c r="B215" s="239"/>
      <c r="C215" s="240"/>
      <c r="D215" s="241" t="s">
        <v>152</v>
      </c>
      <c r="E215" s="242" t="s">
        <v>1</v>
      </c>
      <c r="F215" s="243" t="s">
        <v>283</v>
      </c>
      <c r="G215" s="240"/>
      <c r="H215" s="244">
        <v>3.2829999999999999</v>
      </c>
      <c r="I215" s="245"/>
      <c r="J215" s="240"/>
      <c r="K215" s="240"/>
      <c r="L215" s="246"/>
      <c r="M215" s="247"/>
      <c r="N215" s="248"/>
      <c r="O215" s="248"/>
      <c r="P215" s="248"/>
      <c r="Q215" s="248"/>
      <c r="R215" s="248"/>
      <c r="S215" s="248"/>
      <c r="T215" s="24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0" t="s">
        <v>152</v>
      </c>
      <c r="AU215" s="250" t="s">
        <v>86</v>
      </c>
      <c r="AV215" s="13" t="s">
        <v>86</v>
      </c>
      <c r="AW215" s="13" t="s">
        <v>32</v>
      </c>
      <c r="AX215" s="13" t="s">
        <v>84</v>
      </c>
      <c r="AY215" s="250" t="s">
        <v>143</v>
      </c>
    </row>
    <row r="216" s="2" customFormat="1" ht="16.5" customHeight="1">
      <c r="A216" s="38"/>
      <c r="B216" s="39"/>
      <c r="C216" s="226" t="s">
        <v>284</v>
      </c>
      <c r="D216" s="226" t="s">
        <v>145</v>
      </c>
      <c r="E216" s="227" t="s">
        <v>285</v>
      </c>
      <c r="F216" s="228" t="s">
        <v>286</v>
      </c>
      <c r="G216" s="229" t="s">
        <v>287</v>
      </c>
      <c r="H216" s="230">
        <v>93.799999999999997</v>
      </c>
      <c r="I216" s="231"/>
      <c r="J216" s="232">
        <f>ROUND(I216*H216,2)</f>
        <v>0</v>
      </c>
      <c r="K216" s="228" t="s">
        <v>1</v>
      </c>
      <c r="L216" s="44"/>
      <c r="M216" s="233" t="s">
        <v>1</v>
      </c>
      <c r="N216" s="234" t="s">
        <v>42</v>
      </c>
      <c r="O216" s="91"/>
      <c r="P216" s="235">
        <f>O216*H216</f>
        <v>0</v>
      </c>
      <c r="Q216" s="235">
        <v>0.00072999999999999996</v>
      </c>
      <c r="R216" s="235">
        <f>Q216*H216</f>
        <v>0.068473999999999993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150</v>
      </c>
      <c r="AT216" s="237" t="s">
        <v>145</v>
      </c>
      <c r="AU216" s="237" t="s">
        <v>86</v>
      </c>
      <c r="AY216" s="17" t="s">
        <v>143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84</v>
      </c>
      <c r="BK216" s="238">
        <f>ROUND(I216*H216,2)</f>
        <v>0</v>
      </c>
      <c r="BL216" s="17" t="s">
        <v>150</v>
      </c>
      <c r="BM216" s="237" t="s">
        <v>288</v>
      </c>
    </row>
    <row r="217" s="13" customFormat="1">
      <c r="A217" s="13"/>
      <c r="B217" s="239"/>
      <c r="C217" s="240"/>
      <c r="D217" s="241" t="s">
        <v>152</v>
      </c>
      <c r="E217" s="242" t="s">
        <v>1</v>
      </c>
      <c r="F217" s="243" t="s">
        <v>289</v>
      </c>
      <c r="G217" s="240"/>
      <c r="H217" s="244">
        <v>93.799999999999997</v>
      </c>
      <c r="I217" s="245"/>
      <c r="J217" s="240"/>
      <c r="K217" s="240"/>
      <c r="L217" s="246"/>
      <c r="M217" s="247"/>
      <c r="N217" s="248"/>
      <c r="O217" s="248"/>
      <c r="P217" s="248"/>
      <c r="Q217" s="248"/>
      <c r="R217" s="248"/>
      <c r="S217" s="248"/>
      <c r="T217" s="24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0" t="s">
        <v>152</v>
      </c>
      <c r="AU217" s="250" t="s">
        <v>86</v>
      </c>
      <c r="AV217" s="13" t="s">
        <v>86</v>
      </c>
      <c r="AW217" s="13" t="s">
        <v>32</v>
      </c>
      <c r="AX217" s="13" t="s">
        <v>84</v>
      </c>
      <c r="AY217" s="250" t="s">
        <v>143</v>
      </c>
    </row>
    <row r="218" s="2" customFormat="1" ht="16.5" customHeight="1">
      <c r="A218" s="38"/>
      <c r="B218" s="39"/>
      <c r="C218" s="226" t="s">
        <v>290</v>
      </c>
      <c r="D218" s="226" t="s">
        <v>145</v>
      </c>
      <c r="E218" s="227" t="s">
        <v>291</v>
      </c>
      <c r="F218" s="228" t="s">
        <v>292</v>
      </c>
      <c r="G218" s="229" t="s">
        <v>174</v>
      </c>
      <c r="H218" s="230">
        <v>4.9880000000000004</v>
      </c>
      <c r="I218" s="231"/>
      <c r="J218" s="232">
        <f>ROUND(I218*H218,2)</f>
        <v>0</v>
      </c>
      <c r="K218" s="228" t="s">
        <v>149</v>
      </c>
      <c r="L218" s="44"/>
      <c r="M218" s="233" t="s">
        <v>1</v>
      </c>
      <c r="N218" s="234" t="s">
        <v>42</v>
      </c>
      <c r="O218" s="91"/>
      <c r="P218" s="235">
        <f>O218*H218</f>
        <v>0</v>
      </c>
      <c r="Q218" s="235">
        <v>2.3010199999999998</v>
      </c>
      <c r="R218" s="235">
        <f>Q218*H218</f>
        <v>11.477487760000001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150</v>
      </c>
      <c r="AT218" s="237" t="s">
        <v>145</v>
      </c>
      <c r="AU218" s="237" t="s">
        <v>86</v>
      </c>
      <c r="AY218" s="17" t="s">
        <v>143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84</v>
      </c>
      <c r="BK218" s="238">
        <f>ROUND(I218*H218,2)</f>
        <v>0</v>
      </c>
      <c r="BL218" s="17" t="s">
        <v>150</v>
      </c>
      <c r="BM218" s="237" t="s">
        <v>293</v>
      </c>
    </row>
    <row r="219" s="13" customFormat="1">
      <c r="A219" s="13"/>
      <c r="B219" s="239"/>
      <c r="C219" s="240"/>
      <c r="D219" s="241" t="s">
        <v>152</v>
      </c>
      <c r="E219" s="242" t="s">
        <v>1</v>
      </c>
      <c r="F219" s="243" t="s">
        <v>294</v>
      </c>
      <c r="G219" s="240"/>
      <c r="H219" s="244">
        <v>4.9880000000000004</v>
      </c>
      <c r="I219" s="245"/>
      <c r="J219" s="240"/>
      <c r="K219" s="240"/>
      <c r="L219" s="246"/>
      <c r="M219" s="247"/>
      <c r="N219" s="248"/>
      <c r="O219" s="248"/>
      <c r="P219" s="248"/>
      <c r="Q219" s="248"/>
      <c r="R219" s="248"/>
      <c r="S219" s="248"/>
      <c r="T219" s="24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0" t="s">
        <v>152</v>
      </c>
      <c r="AU219" s="250" t="s">
        <v>86</v>
      </c>
      <c r="AV219" s="13" t="s">
        <v>86</v>
      </c>
      <c r="AW219" s="13" t="s">
        <v>32</v>
      </c>
      <c r="AX219" s="13" t="s">
        <v>84</v>
      </c>
      <c r="AY219" s="250" t="s">
        <v>143</v>
      </c>
    </row>
    <row r="220" s="2" customFormat="1" ht="16.5" customHeight="1">
      <c r="A220" s="38"/>
      <c r="B220" s="39"/>
      <c r="C220" s="226" t="s">
        <v>295</v>
      </c>
      <c r="D220" s="226" t="s">
        <v>145</v>
      </c>
      <c r="E220" s="227" t="s">
        <v>296</v>
      </c>
      <c r="F220" s="228" t="s">
        <v>297</v>
      </c>
      <c r="G220" s="229" t="s">
        <v>148</v>
      </c>
      <c r="H220" s="230">
        <v>49.884</v>
      </c>
      <c r="I220" s="231"/>
      <c r="J220" s="232">
        <f>ROUND(I220*H220,2)</f>
        <v>0</v>
      </c>
      <c r="K220" s="228" t="s">
        <v>149</v>
      </c>
      <c r="L220" s="44"/>
      <c r="M220" s="233" t="s">
        <v>1</v>
      </c>
      <c r="N220" s="234" t="s">
        <v>42</v>
      </c>
      <c r="O220" s="91"/>
      <c r="P220" s="235">
        <f>O220*H220</f>
        <v>0</v>
      </c>
      <c r="Q220" s="235">
        <v>0.00346</v>
      </c>
      <c r="R220" s="235">
        <f>Q220*H220</f>
        <v>0.17259864</v>
      </c>
      <c r="S220" s="235">
        <v>0</v>
      </c>
      <c r="T220" s="23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7" t="s">
        <v>150</v>
      </c>
      <c r="AT220" s="237" t="s">
        <v>145</v>
      </c>
      <c r="AU220" s="237" t="s">
        <v>86</v>
      </c>
      <c r="AY220" s="17" t="s">
        <v>143</v>
      </c>
      <c r="BE220" s="238">
        <f>IF(N220="základní",J220,0)</f>
        <v>0</v>
      </c>
      <c r="BF220" s="238">
        <f>IF(N220="snížená",J220,0)</f>
        <v>0</v>
      </c>
      <c r="BG220" s="238">
        <f>IF(N220="zákl. přenesená",J220,0)</f>
        <v>0</v>
      </c>
      <c r="BH220" s="238">
        <f>IF(N220="sníž. přenesená",J220,0)</f>
        <v>0</v>
      </c>
      <c r="BI220" s="238">
        <f>IF(N220="nulová",J220,0)</f>
        <v>0</v>
      </c>
      <c r="BJ220" s="17" t="s">
        <v>84</v>
      </c>
      <c r="BK220" s="238">
        <f>ROUND(I220*H220,2)</f>
        <v>0</v>
      </c>
      <c r="BL220" s="17" t="s">
        <v>150</v>
      </c>
      <c r="BM220" s="237" t="s">
        <v>298</v>
      </c>
    </row>
    <row r="221" s="13" customFormat="1">
      <c r="A221" s="13"/>
      <c r="B221" s="239"/>
      <c r="C221" s="240"/>
      <c r="D221" s="241" t="s">
        <v>152</v>
      </c>
      <c r="E221" s="242" t="s">
        <v>1</v>
      </c>
      <c r="F221" s="243" t="s">
        <v>299</v>
      </c>
      <c r="G221" s="240"/>
      <c r="H221" s="244">
        <v>49.884</v>
      </c>
      <c r="I221" s="245"/>
      <c r="J221" s="240"/>
      <c r="K221" s="240"/>
      <c r="L221" s="246"/>
      <c r="M221" s="247"/>
      <c r="N221" s="248"/>
      <c r="O221" s="248"/>
      <c r="P221" s="248"/>
      <c r="Q221" s="248"/>
      <c r="R221" s="248"/>
      <c r="S221" s="248"/>
      <c r="T221" s="24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0" t="s">
        <v>152</v>
      </c>
      <c r="AU221" s="250" t="s">
        <v>86</v>
      </c>
      <c r="AV221" s="13" t="s">
        <v>86</v>
      </c>
      <c r="AW221" s="13" t="s">
        <v>32</v>
      </c>
      <c r="AX221" s="13" t="s">
        <v>84</v>
      </c>
      <c r="AY221" s="250" t="s">
        <v>143</v>
      </c>
    </row>
    <row r="222" s="2" customFormat="1" ht="16.5" customHeight="1">
      <c r="A222" s="38"/>
      <c r="B222" s="39"/>
      <c r="C222" s="226" t="s">
        <v>300</v>
      </c>
      <c r="D222" s="226" t="s">
        <v>145</v>
      </c>
      <c r="E222" s="227" t="s">
        <v>301</v>
      </c>
      <c r="F222" s="228" t="s">
        <v>302</v>
      </c>
      <c r="G222" s="229" t="s">
        <v>148</v>
      </c>
      <c r="H222" s="230">
        <v>49.884</v>
      </c>
      <c r="I222" s="231"/>
      <c r="J222" s="232">
        <f>ROUND(I222*H222,2)</f>
        <v>0</v>
      </c>
      <c r="K222" s="228" t="s">
        <v>149</v>
      </c>
      <c r="L222" s="44"/>
      <c r="M222" s="233" t="s">
        <v>1</v>
      </c>
      <c r="N222" s="234" t="s">
        <v>42</v>
      </c>
      <c r="O222" s="91"/>
      <c r="P222" s="235">
        <f>O222*H222</f>
        <v>0</v>
      </c>
      <c r="Q222" s="235">
        <v>0</v>
      </c>
      <c r="R222" s="235">
        <f>Q222*H222</f>
        <v>0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150</v>
      </c>
      <c r="AT222" s="237" t="s">
        <v>145</v>
      </c>
      <c r="AU222" s="237" t="s">
        <v>86</v>
      </c>
      <c r="AY222" s="17" t="s">
        <v>143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84</v>
      </c>
      <c r="BK222" s="238">
        <f>ROUND(I222*H222,2)</f>
        <v>0</v>
      </c>
      <c r="BL222" s="17" t="s">
        <v>150</v>
      </c>
      <c r="BM222" s="237" t="s">
        <v>303</v>
      </c>
    </row>
    <row r="223" s="12" customFormat="1" ht="22.8" customHeight="1">
      <c r="A223" s="12"/>
      <c r="B223" s="210"/>
      <c r="C223" s="211"/>
      <c r="D223" s="212" t="s">
        <v>76</v>
      </c>
      <c r="E223" s="224" t="s">
        <v>161</v>
      </c>
      <c r="F223" s="224" t="s">
        <v>304</v>
      </c>
      <c r="G223" s="211"/>
      <c r="H223" s="211"/>
      <c r="I223" s="214"/>
      <c r="J223" s="225">
        <f>BK223</f>
        <v>0</v>
      </c>
      <c r="K223" s="211"/>
      <c r="L223" s="216"/>
      <c r="M223" s="217"/>
      <c r="N223" s="218"/>
      <c r="O223" s="218"/>
      <c r="P223" s="219">
        <f>SUM(P224:P231)</f>
        <v>0</v>
      </c>
      <c r="Q223" s="218"/>
      <c r="R223" s="219">
        <f>SUM(R224:R231)</f>
        <v>0.43437649999999994</v>
      </c>
      <c r="S223" s="218"/>
      <c r="T223" s="220">
        <f>SUM(T224:T231)</f>
        <v>0.00081200000000000011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1" t="s">
        <v>84</v>
      </c>
      <c r="AT223" s="222" t="s">
        <v>76</v>
      </c>
      <c r="AU223" s="222" t="s">
        <v>84</v>
      </c>
      <c r="AY223" s="221" t="s">
        <v>143</v>
      </c>
      <c r="BK223" s="223">
        <f>SUM(BK224:BK231)</f>
        <v>0</v>
      </c>
    </row>
    <row r="224" s="2" customFormat="1" ht="16.5" customHeight="1">
      <c r="A224" s="38"/>
      <c r="B224" s="39"/>
      <c r="C224" s="226" t="s">
        <v>305</v>
      </c>
      <c r="D224" s="226" t="s">
        <v>145</v>
      </c>
      <c r="E224" s="227" t="s">
        <v>306</v>
      </c>
      <c r="F224" s="228" t="s">
        <v>307</v>
      </c>
      <c r="G224" s="229" t="s">
        <v>308</v>
      </c>
      <c r="H224" s="230">
        <v>16</v>
      </c>
      <c r="I224" s="231"/>
      <c r="J224" s="232">
        <f>ROUND(I224*H224,2)</f>
        <v>0</v>
      </c>
      <c r="K224" s="228" t="s">
        <v>149</v>
      </c>
      <c r="L224" s="44"/>
      <c r="M224" s="233" t="s">
        <v>1</v>
      </c>
      <c r="N224" s="234" t="s">
        <v>42</v>
      </c>
      <c r="O224" s="91"/>
      <c r="P224" s="235">
        <f>O224*H224</f>
        <v>0</v>
      </c>
      <c r="Q224" s="235">
        <v>0.012619999999999999</v>
      </c>
      <c r="R224" s="235">
        <f>Q224*H224</f>
        <v>0.20191999999999999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150</v>
      </c>
      <c r="AT224" s="237" t="s">
        <v>145</v>
      </c>
      <c r="AU224" s="237" t="s">
        <v>86</v>
      </c>
      <c r="AY224" s="17" t="s">
        <v>143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84</v>
      </c>
      <c r="BK224" s="238">
        <f>ROUND(I224*H224,2)</f>
        <v>0</v>
      </c>
      <c r="BL224" s="17" t="s">
        <v>150</v>
      </c>
      <c r="BM224" s="237" t="s">
        <v>309</v>
      </c>
    </row>
    <row r="225" s="13" customFormat="1">
      <c r="A225" s="13"/>
      <c r="B225" s="239"/>
      <c r="C225" s="240"/>
      <c r="D225" s="241" t="s">
        <v>152</v>
      </c>
      <c r="E225" s="242" t="s">
        <v>1</v>
      </c>
      <c r="F225" s="243" t="s">
        <v>310</v>
      </c>
      <c r="G225" s="240"/>
      <c r="H225" s="244">
        <v>16</v>
      </c>
      <c r="I225" s="245"/>
      <c r="J225" s="240"/>
      <c r="K225" s="240"/>
      <c r="L225" s="246"/>
      <c r="M225" s="247"/>
      <c r="N225" s="248"/>
      <c r="O225" s="248"/>
      <c r="P225" s="248"/>
      <c r="Q225" s="248"/>
      <c r="R225" s="248"/>
      <c r="S225" s="248"/>
      <c r="T225" s="24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0" t="s">
        <v>152</v>
      </c>
      <c r="AU225" s="250" t="s">
        <v>86</v>
      </c>
      <c r="AV225" s="13" t="s">
        <v>86</v>
      </c>
      <c r="AW225" s="13" t="s">
        <v>32</v>
      </c>
      <c r="AX225" s="13" t="s">
        <v>84</v>
      </c>
      <c r="AY225" s="250" t="s">
        <v>143</v>
      </c>
    </row>
    <row r="226" s="2" customFormat="1" ht="21.75" customHeight="1">
      <c r="A226" s="38"/>
      <c r="B226" s="39"/>
      <c r="C226" s="226" t="s">
        <v>311</v>
      </c>
      <c r="D226" s="226" t="s">
        <v>145</v>
      </c>
      <c r="E226" s="227" t="s">
        <v>312</v>
      </c>
      <c r="F226" s="228" t="s">
        <v>313</v>
      </c>
      <c r="G226" s="229" t="s">
        <v>308</v>
      </c>
      <c r="H226" s="230">
        <v>1</v>
      </c>
      <c r="I226" s="231"/>
      <c r="J226" s="232">
        <f>ROUND(I226*H226,2)</f>
        <v>0</v>
      </c>
      <c r="K226" s="228" t="s">
        <v>149</v>
      </c>
      <c r="L226" s="44"/>
      <c r="M226" s="233" t="s">
        <v>1</v>
      </c>
      <c r="N226" s="234" t="s">
        <v>42</v>
      </c>
      <c r="O226" s="91"/>
      <c r="P226" s="235">
        <f>O226*H226</f>
        <v>0</v>
      </c>
      <c r="Q226" s="235">
        <v>0.048430000000000001</v>
      </c>
      <c r="R226" s="235">
        <f>Q226*H226</f>
        <v>0.048430000000000001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150</v>
      </c>
      <c r="AT226" s="237" t="s">
        <v>145</v>
      </c>
      <c r="AU226" s="237" t="s">
        <v>86</v>
      </c>
      <c r="AY226" s="17" t="s">
        <v>143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84</v>
      </c>
      <c r="BK226" s="238">
        <f>ROUND(I226*H226,2)</f>
        <v>0</v>
      </c>
      <c r="BL226" s="17" t="s">
        <v>150</v>
      </c>
      <c r="BM226" s="237" t="s">
        <v>314</v>
      </c>
    </row>
    <row r="227" s="13" customFormat="1">
      <c r="A227" s="13"/>
      <c r="B227" s="239"/>
      <c r="C227" s="240"/>
      <c r="D227" s="241" t="s">
        <v>152</v>
      </c>
      <c r="E227" s="242" t="s">
        <v>1</v>
      </c>
      <c r="F227" s="243" t="s">
        <v>315</v>
      </c>
      <c r="G227" s="240"/>
      <c r="H227" s="244">
        <v>1</v>
      </c>
      <c r="I227" s="245"/>
      <c r="J227" s="240"/>
      <c r="K227" s="240"/>
      <c r="L227" s="246"/>
      <c r="M227" s="247"/>
      <c r="N227" s="248"/>
      <c r="O227" s="248"/>
      <c r="P227" s="248"/>
      <c r="Q227" s="248"/>
      <c r="R227" s="248"/>
      <c r="S227" s="248"/>
      <c r="T227" s="24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0" t="s">
        <v>152</v>
      </c>
      <c r="AU227" s="250" t="s">
        <v>86</v>
      </c>
      <c r="AV227" s="13" t="s">
        <v>86</v>
      </c>
      <c r="AW227" s="13" t="s">
        <v>32</v>
      </c>
      <c r="AX227" s="13" t="s">
        <v>84</v>
      </c>
      <c r="AY227" s="250" t="s">
        <v>143</v>
      </c>
    </row>
    <row r="228" s="2" customFormat="1" ht="16.5" customHeight="1">
      <c r="A228" s="38"/>
      <c r="B228" s="39"/>
      <c r="C228" s="226" t="s">
        <v>316</v>
      </c>
      <c r="D228" s="226" t="s">
        <v>145</v>
      </c>
      <c r="E228" s="227" t="s">
        <v>317</v>
      </c>
      <c r="F228" s="228" t="s">
        <v>318</v>
      </c>
      <c r="G228" s="229" t="s">
        <v>174</v>
      </c>
      <c r="H228" s="230">
        <v>0.050000000000000003</v>
      </c>
      <c r="I228" s="231"/>
      <c r="J228" s="232">
        <f>ROUND(I228*H228,2)</f>
        <v>0</v>
      </c>
      <c r="K228" s="228" t="s">
        <v>149</v>
      </c>
      <c r="L228" s="44"/>
      <c r="M228" s="233" t="s">
        <v>1</v>
      </c>
      <c r="N228" s="234" t="s">
        <v>42</v>
      </c>
      <c r="O228" s="91"/>
      <c r="P228" s="235">
        <f>O228*H228</f>
        <v>0</v>
      </c>
      <c r="Q228" s="235">
        <v>2.39757</v>
      </c>
      <c r="R228" s="235">
        <f>Q228*H228</f>
        <v>0.1198785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150</v>
      </c>
      <c r="AT228" s="237" t="s">
        <v>145</v>
      </c>
      <c r="AU228" s="237" t="s">
        <v>86</v>
      </c>
      <c r="AY228" s="17" t="s">
        <v>143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84</v>
      </c>
      <c r="BK228" s="238">
        <f>ROUND(I228*H228,2)</f>
        <v>0</v>
      </c>
      <c r="BL228" s="17" t="s">
        <v>150</v>
      </c>
      <c r="BM228" s="237" t="s">
        <v>319</v>
      </c>
    </row>
    <row r="229" s="13" customFormat="1">
      <c r="A229" s="13"/>
      <c r="B229" s="239"/>
      <c r="C229" s="240"/>
      <c r="D229" s="241" t="s">
        <v>152</v>
      </c>
      <c r="E229" s="242" t="s">
        <v>1</v>
      </c>
      <c r="F229" s="243" t="s">
        <v>320</v>
      </c>
      <c r="G229" s="240"/>
      <c r="H229" s="244">
        <v>0.050000000000000003</v>
      </c>
      <c r="I229" s="245"/>
      <c r="J229" s="240"/>
      <c r="K229" s="240"/>
      <c r="L229" s="246"/>
      <c r="M229" s="247"/>
      <c r="N229" s="248"/>
      <c r="O229" s="248"/>
      <c r="P229" s="248"/>
      <c r="Q229" s="248"/>
      <c r="R229" s="248"/>
      <c r="S229" s="248"/>
      <c r="T229" s="24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0" t="s">
        <v>152</v>
      </c>
      <c r="AU229" s="250" t="s">
        <v>86</v>
      </c>
      <c r="AV229" s="13" t="s">
        <v>86</v>
      </c>
      <c r="AW229" s="13" t="s">
        <v>32</v>
      </c>
      <c r="AX229" s="13" t="s">
        <v>84</v>
      </c>
      <c r="AY229" s="250" t="s">
        <v>143</v>
      </c>
    </row>
    <row r="230" s="2" customFormat="1" ht="16.5" customHeight="1">
      <c r="A230" s="38"/>
      <c r="B230" s="39"/>
      <c r="C230" s="226" t="s">
        <v>321</v>
      </c>
      <c r="D230" s="226" t="s">
        <v>145</v>
      </c>
      <c r="E230" s="227" t="s">
        <v>322</v>
      </c>
      <c r="F230" s="228" t="s">
        <v>323</v>
      </c>
      <c r="G230" s="229" t="s">
        <v>287</v>
      </c>
      <c r="H230" s="230">
        <v>81.200000000000003</v>
      </c>
      <c r="I230" s="231"/>
      <c r="J230" s="232">
        <f>ROUND(I230*H230,2)</f>
        <v>0</v>
      </c>
      <c r="K230" s="228" t="s">
        <v>149</v>
      </c>
      <c r="L230" s="44"/>
      <c r="M230" s="233" t="s">
        <v>1</v>
      </c>
      <c r="N230" s="234" t="s">
        <v>42</v>
      </c>
      <c r="O230" s="91"/>
      <c r="P230" s="235">
        <f>O230*H230</f>
        <v>0</v>
      </c>
      <c r="Q230" s="235">
        <v>0.00079000000000000001</v>
      </c>
      <c r="R230" s="235">
        <f>Q230*H230</f>
        <v>0.064147999999999997</v>
      </c>
      <c r="S230" s="235">
        <v>1.0000000000000001E-05</v>
      </c>
      <c r="T230" s="236">
        <f>S230*H230</f>
        <v>0.00081200000000000011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150</v>
      </c>
      <c r="AT230" s="237" t="s">
        <v>145</v>
      </c>
      <c r="AU230" s="237" t="s">
        <v>86</v>
      </c>
      <c r="AY230" s="17" t="s">
        <v>143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84</v>
      </c>
      <c r="BK230" s="238">
        <f>ROUND(I230*H230,2)</f>
        <v>0</v>
      </c>
      <c r="BL230" s="17" t="s">
        <v>150</v>
      </c>
      <c r="BM230" s="237" t="s">
        <v>324</v>
      </c>
    </row>
    <row r="231" s="13" customFormat="1">
      <c r="A231" s="13"/>
      <c r="B231" s="239"/>
      <c r="C231" s="240"/>
      <c r="D231" s="241" t="s">
        <v>152</v>
      </c>
      <c r="E231" s="242" t="s">
        <v>1</v>
      </c>
      <c r="F231" s="243" t="s">
        <v>325</v>
      </c>
      <c r="G231" s="240"/>
      <c r="H231" s="244">
        <v>81.200000000000003</v>
      </c>
      <c r="I231" s="245"/>
      <c r="J231" s="240"/>
      <c r="K231" s="240"/>
      <c r="L231" s="246"/>
      <c r="M231" s="247"/>
      <c r="N231" s="248"/>
      <c r="O231" s="248"/>
      <c r="P231" s="248"/>
      <c r="Q231" s="248"/>
      <c r="R231" s="248"/>
      <c r="S231" s="248"/>
      <c r="T231" s="24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0" t="s">
        <v>152</v>
      </c>
      <c r="AU231" s="250" t="s">
        <v>86</v>
      </c>
      <c r="AV231" s="13" t="s">
        <v>86</v>
      </c>
      <c r="AW231" s="13" t="s">
        <v>32</v>
      </c>
      <c r="AX231" s="13" t="s">
        <v>84</v>
      </c>
      <c r="AY231" s="250" t="s">
        <v>143</v>
      </c>
    </row>
    <row r="232" s="12" customFormat="1" ht="22.8" customHeight="1">
      <c r="A232" s="12"/>
      <c r="B232" s="210"/>
      <c r="C232" s="211"/>
      <c r="D232" s="212" t="s">
        <v>76</v>
      </c>
      <c r="E232" s="224" t="s">
        <v>150</v>
      </c>
      <c r="F232" s="224" t="s">
        <v>326</v>
      </c>
      <c r="G232" s="211"/>
      <c r="H232" s="211"/>
      <c r="I232" s="214"/>
      <c r="J232" s="225">
        <f>BK232</f>
        <v>0</v>
      </c>
      <c r="K232" s="211"/>
      <c r="L232" s="216"/>
      <c r="M232" s="217"/>
      <c r="N232" s="218"/>
      <c r="O232" s="218"/>
      <c r="P232" s="219">
        <f>SUM(P233:P234)</f>
        <v>0</v>
      </c>
      <c r="Q232" s="218"/>
      <c r="R232" s="219">
        <f>SUM(R233:R234)</f>
        <v>0</v>
      </c>
      <c r="S232" s="218"/>
      <c r="T232" s="220">
        <f>SUM(T233:T234)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1" t="s">
        <v>84</v>
      </c>
      <c r="AT232" s="222" t="s">
        <v>76</v>
      </c>
      <c r="AU232" s="222" t="s">
        <v>84</v>
      </c>
      <c r="AY232" s="221" t="s">
        <v>143</v>
      </c>
      <c r="BK232" s="223">
        <f>SUM(BK233:BK234)</f>
        <v>0</v>
      </c>
    </row>
    <row r="233" s="2" customFormat="1" ht="16.5" customHeight="1">
      <c r="A233" s="38"/>
      <c r="B233" s="39"/>
      <c r="C233" s="226" t="s">
        <v>327</v>
      </c>
      <c r="D233" s="226" t="s">
        <v>145</v>
      </c>
      <c r="E233" s="227" t="s">
        <v>328</v>
      </c>
      <c r="F233" s="228" t="s">
        <v>329</v>
      </c>
      <c r="G233" s="229" t="s">
        <v>174</v>
      </c>
      <c r="H233" s="230">
        <v>0.59999999999999998</v>
      </c>
      <c r="I233" s="231"/>
      <c r="J233" s="232">
        <f>ROUND(I233*H233,2)</f>
        <v>0</v>
      </c>
      <c r="K233" s="228" t="s">
        <v>149</v>
      </c>
      <c r="L233" s="44"/>
      <c r="M233" s="233" t="s">
        <v>1</v>
      </c>
      <c r="N233" s="234" t="s">
        <v>42</v>
      </c>
      <c r="O233" s="91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150</v>
      </c>
      <c r="AT233" s="237" t="s">
        <v>145</v>
      </c>
      <c r="AU233" s="237" t="s">
        <v>86</v>
      </c>
      <c r="AY233" s="17" t="s">
        <v>143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84</v>
      </c>
      <c r="BK233" s="238">
        <f>ROUND(I233*H233,2)</f>
        <v>0</v>
      </c>
      <c r="BL233" s="17" t="s">
        <v>150</v>
      </c>
      <c r="BM233" s="237" t="s">
        <v>330</v>
      </c>
    </row>
    <row r="234" s="13" customFormat="1">
      <c r="A234" s="13"/>
      <c r="B234" s="239"/>
      <c r="C234" s="240"/>
      <c r="D234" s="241" t="s">
        <v>152</v>
      </c>
      <c r="E234" s="242" t="s">
        <v>1</v>
      </c>
      <c r="F234" s="243" t="s">
        <v>331</v>
      </c>
      <c r="G234" s="240"/>
      <c r="H234" s="244">
        <v>0.59999999999999998</v>
      </c>
      <c r="I234" s="245"/>
      <c r="J234" s="240"/>
      <c r="K234" s="240"/>
      <c r="L234" s="246"/>
      <c r="M234" s="247"/>
      <c r="N234" s="248"/>
      <c r="O234" s="248"/>
      <c r="P234" s="248"/>
      <c r="Q234" s="248"/>
      <c r="R234" s="248"/>
      <c r="S234" s="248"/>
      <c r="T234" s="24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0" t="s">
        <v>152</v>
      </c>
      <c r="AU234" s="250" t="s">
        <v>86</v>
      </c>
      <c r="AV234" s="13" t="s">
        <v>86</v>
      </c>
      <c r="AW234" s="13" t="s">
        <v>32</v>
      </c>
      <c r="AX234" s="13" t="s">
        <v>84</v>
      </c>
      <c r="AY234" s="250" t="s">
        <v>143</v>
      </c>
    </row>
    <row r="235" s="12" customFormat="1" ht="22.8" customHeight="1">
      <c r="A235" s="12"/>
      <c r="B235" s="210"/>
      <c r="C235" s="211"/>
      <c r="D235" s="212" t="s">
        <v>76</v>
      </c>
      <c r="E235" s="224" t="s">
        <v>171</v>
      </c>
      <c r="F235" s="224" t="s">
        <v>332</v>
      </c>
      <c r="G235" s="211"/>
      <c r="H235" s="211"/>
      <c r="I235" s="214"/>
      <c r="J235" s="225">
        <f>BK235</f>
        <v>0</v>
      </c>
      <c r="K235" s="211"/>
      <c r="L235" s="216"/>
      <c r="M235" s="217"/>
      <c r="N235" s="218"/>
      <c r="O235" s="218"/>
      <c r="P235" s="219">
        <f>SUM(P236:P245)</f>
        <v>0</v>
      </c>
      <c r="Q235" s="218"/>
      <c r="R235" s="219">
        <f>SUM(R236:R245)</f>
        <v>55.264142</v>
      </c>
      <c r="S235" s="218"/>
      <c r="T235" s="220">
        <f>SUM(T236:T245)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1" t="s">
        <v>84</v>
      </c>
      <c r="AT235" s="222" t="s">
        <v>76</v>
      </c>
      <c r="AU235" s="222" t="s">
        <v>84</v>
      </c>
      <c r="AY235" s="221" t="s">
        <v>143</v>
      </c>
      <c r="BK235" s="223">
        <f>SUM(BK236:BK245)</f>
        <v>0</v>
      </c>
    </row>
    <row r="236" s="2" customFormat="1" ht="16.5" customHeight="1">
      <c r="A236" s="38"/>
      <c r="B236" s="39"/>
      <c r="C236" s="226" t="s">
        <v>333</v>
      </c>
      <c r="D236" s="226" t="s">
        <v>145</v>
      </c>
      <c r="E236" s="227" t="s">
        <v>334</v>
      </c>
      <c r="F236" s="228" t="s">
        <v>335</v>
      </c>
      <c r="G236" s="229" t="s">
        <v>148</v>
      </c>
      <c r="H236" s="230">
        <v>98.5</v>
      </c>
      <c r="I236" s="231"/>
      <c r="J236" s="232">
        <f>ROUND(I236*H236,2)</f>
        <v>0</v>
      </c>
      <c r="K236" s="228" t="s">
        <v>149</v>
      </c>
      <c r="L236" s="44"/>
      <c r="M236" s="233" t="s">
        <v>1</v>
      </c>
      <c r="N236" s="234" t="s">
        <v>42</v>
      </c>
      <c r="O236" s="91"/>
      <c r="P236" s="235">
        <f>O236*H236</f>
        <v>0</v>
      </c>
      <c r="Q236" s="235">
        <v>0.34499999999999997</v>
      </c>
      <c r="R236" s="235">
        <f>Q236*H236</f>
        <v>33.982499999999995</v>
      </c>
      <c r="S236" s="235">
        <v>0</v>
      </c>
      <c r="T236" s="23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7" t="s">
        <v>150</v>
      </c>
      <c r="AT236" s="237" t="s">
        <v>145</v>
      </c>
      <c r="AU236" s="237" t="s">
        <v>86</v>
      </c>
      <c r="AY236" s="17" t="s">
        <v>143</v>
      </c>
      <c r="BE236" s="238">
        <f>IF(N236="základní",J236,0)</f>
        <v>0</v>
      </c>
      <c r="BF236" s="238">
        <f>IF(N236="snížená",J236,0)</f>
        <v>0</v>
      </c>
      <c r="BG236" s="238">
        <f>IF(N236="zákl. přenesená",J236,0)</f>
        <v>0</v>
      </c>
      <c r="BH236" s="238">
        <f>IF(N236="sníž. přenesená",J236,0)</f>
        <v>0</v>
      </c>
      <c r="BI236" s="238">
        <f>IF(N236="nulová",J236,0)</f>
        <v>0</v>
      </c>
      <c r="BJ236" s="17" t="s">
        <v>84</v>
      </c>
      <c r="BK236" s="238">
        <f>ROUND(I236*H236,2)</f>
        <v>0</v>
      </c>
      <c r="BL236" s="17" t="s">
        <v>150</v>
      </c>
      <c r="BM236" s="237" t="s">
        <v>336</v>
      </c>
    </row>
    <row r="237" s="13" customFormat="1">
      <c r="A237" s="13"/>
      <c r="B237" s="239"/>
      <c r="C237" s="240"/>
      <c r="D237" s="241" t="s">
        <v>152</v>
      </c>
      <c r="E237" s="242" t="s">
        <v>1</v>
      </c>
      <c r="F237" s="243" t="s">
        <v>165</v>
      </c>
      <c r="G237" s="240"/>
      <c r="H237" s="244">
        <v>98.5</v>
      </c>
      <c r="I237" s="245"/>
      <c r="J237" s="240"/>
      <c r="K237" s="240"/>
      <c r="L237" s="246"/>
      <c r="M237" s="247"/>
      <c r="N237" s="248"/>
      <c r="O237" s="248"/>
      <c r="P237" s="248"/>
      <c r="Q237" s="248"/>
      <c r="R237" s="248"/>
      <c r="S237" s="248"/>
      <c r="T237" s="24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0" t="s">
        <v>152</v>
      </c>
      <c r="AU237" s="250" t="s">
        <v>86</v>
      </c>
      <c r="AV237" s="13" t="s">
        <v>86</v>
      </c>
      <c r="AW237" s="13" t="s">
        <v>32</v>
      </c>
      <c r="AX237" s="13" t="s">
        <v>77</v>
      </c>
      <c r="AY237" s="250" t="s">
        <v>143</v>
      </c>
    </row>
    <row r="238" s="14" customFormat="1">
      <c r="A238" s="14"/>
      <c r="B238" s="251"/>
      <c r="C238" s="252"/>
      <c r="D238" s="241" t="s">
        <v>152</v>
      </c>
      <c r="E238" s="253" t="s">
        <v>1</v>
      </c>
      <c r="F238" s="254" t="s">
        <v>155</v>
      </c>
      <c r="G238" s="252"/>
      <c r="H238" s="255">
        <v>98.5</v>
      </c>
      <c r="I238" s="256"/>
      <c r="J238" s="252"/>
      <c r="K238" s="252"/>
      <c r="L238" s="257"/>
      <c r="M238" s="258"/>
      <c r="N238" s="259"/>
      <c r="O238" s="259"/>
      <c r="P238" s="259"/>
      <c r="Q238" s="259"/>
      <c r="R238" s="259"/>
      <c r="S238" s="259"/>
      <c r="T238" s="26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1" t="s">
        <v>152</v>
      </c>
      <c r="AU238" s="261" t="s">
        <v>86</v>
      </c>
      <c r="AV238" s="14" t="s">
        <v>150</v>
      </c>
      <c r="AW238" s="14" t="s">
        <v>32</v>
      </c>
      <c r="AX238" s="14" t="s">
        <v>84</v>
      </c>
      <c r="AY238" s="261" t="s">
        <v>143</v>
      </c>
    </row>
    <row r="239" s="2" customFormat="1" ht="16.5" customHeight="1">
      <c r="A239" s="38"/>
      <c r="B239" s="39"/>
      <c r="C239" s="226" t="s">
        <v>337</v>
      </c>
      <c r="D239" s="226" t="s">
        <v>145</v>
      </c>
      <c r="E239" s="227" t="s">
        <v>338</v>
      </c>
      <c r="F239" s="228" t="s">
        <v>339</v>
      </c>
      <c r="G239" s="229" t="s">
        <v>148</v>
      </c>
      <c r="H239" s="230">
        <v>26.100000000000001</v>
      </c>
      <c r="I239" s="231"/>
      <c r="J239" s="232">
        <f>ROUND(I239*H239,2)</f>
        <v>0</v>
      </c>
      <c r="K239" s="228" t="s">
        <v>340</v>
      </c>
      <c r="L239" s="44"/>
      <c r="M239" s="233" t="s">
        <v>1</v>
      </c>
      <c r="N239" s="234" t="s">
        <v>42</v>
      </c>
      <c r="O239" s="91"/>
      <c r="P239" s="235">
        <f>O239*H239</f>
        <v>0</v>
      </c>
      <c r="Q239" s="235">
        <v>0.34499999999999997</v>
      </c>
      <c r="R239" s="235">
        <f>Q239*H239</f>
        <v>9.0045000000000002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150</v>
      </c>
      <c r="AT239" s="237" t="s">
        <v>145</v>
      </c>
      <c r="AU239" s="237" t="s">
        <v>86</v>
      </c>
      <c r="AY239" s="17" t="s">
        <v>143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84</v>
      </c>
      <c r="BK239" s="238">
        <f>ROUND(I239*H239,2)</f>
        <v>0</v>
      </c>
      <c r="BL239" s="17" t="s">
        <v>150</v>
      </c>
      <c r="BM239" s="237" t="s">
        <v>341</v>
      </c>
    </row>
    <row r="240" s="13" customFormat="1">
      <c r="A240" s="13"/>
      <c r="B240" s="239"/>
      <c r="C240" s="240"/>
      <c r="D240" s="241" t="s">
        <v>152</v>
      </c>
      <c r="E240" s="242" t="s">
        <v>1</v>
      </c>
      <c r="F240" s="243" t="s">
        <v>153</v>
      </c>
      <c r="G240" s="240"/>
      <c r="H240" s="244">
        <v>16.5</v>
      </c>
      <c r="I240" s="245"/>
      <c r="J240" s="240"/>
      <c r="K240" s="240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152</v>
      </c>
      <c r="AU240" s="250" t="s">
        <v>86</v>
      </c>
      <c r="AV240" s="13" t="s">
        <v>86</v>
      </c>
      <c r="AW240" s="13" t="s">
        <v>32</v>
      </c>
      <c r="AX240" s="13" t="s">
        <v>77</v>
      </c>
      <c r="AY240" s="250" t="s">
        <v>143</v>
      </c>
    </row>
    <row r="241" s="13" customFormat="1">
      <c r="A241" s="13"/>
      <c r="B241" s="239"/>
      <c r="C241" s="240"/>
      <c r="D241" s="241" t="s">
        <v>152</v>
      </c>
      <c r="E241" s="242" t="s">
        <v>1</v>
      </c>
      <c r="F241" s="243" t="s">
        <v>154</v>
      </c>
      <c r="G241" s="240"/>
      <c r="H241" s="244">
        <v>9.5999999999999996</v>
      </c>
      <c r="I241" s="245"/>
      <c r="J241" s="240"/>
      <c r="K241" s="240"/>
      <c r="L241" s="246"/>
      <c r="M241" s="247"/>
      <c r="N241" s="248"/>
      <c r="O241" s="248"/>
      <c r="P241" s="248"/>
      <c r="Q241" s="248"/>
      <c r="R241" s="248"/>
      <c r="S241" s="248"/>
      <c r="T241" s="24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0" t="s">
        <v>152</v>
      </c>
      <c r="AU241" s="250" t="s">
        <v>86</v>
      </c>
      <c r="AV241" s="13" t="s">
        <v>86</v>
      </c>
      <c r="AW241" s="13" t="s">
        <v>32</v>
      </c>
      <c r="AX241" s="13" t="s">
        <v>77</v>
      </c>
      <c r="AY241" s="250" t="s">
        <v>143</v>
      </c>
    </row>
    <row r="242" s="14" customFormat="1">
      <c r="A242" s="14"/>
      <c r="B242" s="251"/>
      <c r="C242" s="252"/>
      <c r="D242" s="241" t="s">
        <v>152</v>
      </c>
      <c r="E242" s="253" t="s">
        <v>1</v>
      </c>
      <c r="F242" s="254" t="s">
        <v>155</v>
      </c>
      <c r="G242" s="252"/>
      <c r="H242" s="255">
        <v>26.100000000000001</v>
      </c>
      <c r="I242" s="256"/>
      <c r="J242" s="252"/>
      <c r="K242" s="252"/>
      <c r="L242" s="257"/>
      <c r="M242" s="258"/>
      <c r="N242" s="259"/>
      <c r="O242" s="259"/>
      <c r="P242" s="259"/>
      <c r="Q242" s="259"/>
      <c r="R242" s="259"/>
      <c r="S242" s="259"/>
      <c r="T242" s="26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1" t="s">
        <v>152</v>
      </c>
      <c r="AU242" s="261" t="s">
        <v>86</v>
      </c>
      <c r="AV242" s="14" t="s">
        <v>150</v>
      </c>
      <c r="AW242" s="14" t="s">
        <v>32</v>
      </c>
      <c r="AX242" s="14" t="s">
        <v>84</v>
      </c>
      <c r="AY242" s="261" t="s">
        <v>143</v>
      </c>
    </row>
    <row r="243" s="2" customFormat="1" ht="24.15" customHeight="1">
      <c r="A243" s="38"/>
      <c r="B243" s="39"/>
      <c r="C243" s="226" t="s">
        <v>342</v>
      </c>
      <c r="D243" s="226" t="s">
        <v>145</v>
      </c>
      <c r="E243" s="227" t="s">
        <v>343</v>
      </c>
      <c r="F243" s="228" t="s">
        <v>344</v>
      </c>
      <c r="G243" s="229" t="s">
        <v>148</v>
      </c>
      <c r="H243" s="230">
        <v>26.100000000000001</v>
      </c>
      <c r="I243" s="231"/>
      <c r="J243" s="232">
        <f>ROUND(I243*H243,2)</f>
        <v>0</v>
      </c>
      <c r="K243" s="228" t="s">
        <v>149</v>
      </c>
      <c r="L243" s="44"/>
      <c r="M243" s="233" t="s">
        <v>1</v>
      </c>
      <c r="N243" s="234" t="s">
        <v>42</v>
      </c>
      <c r="O243" s="91"/>
      <c r="P243" s="235">
        <f>O243*H243</f>
        <v>0</v>
      </c>
      <c r="Q243" s="235">
        <v>0.089219999999999994</v>
      </c>
      <c r="R243" s="235">
        <f>Q243*H243</f>
        <v>2.3286419999999999</v>
      </c>
      <c r="S243" s="235">
        <v>0</v>
      </c>
      <c r="T243" s="23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7" t="s">
        <v>150</v>
      </c>
      <c r="AT243" s="237" t="s">
        <v>145</v>
      </c>
      <c r="AU243" s="237" t="s">
        <v>86</v>
      </c>
      <c r="AY243" s="17" t="s">
        <v>143</v>
      </c>
      <c r="BE243" s="238">
        <f>IF(N243="základní",J243,0)</f>
        <v>0</v>
      </c>
      <c r="BF243" s="238">
        <f>IF(N243="snížená",J243,0)</f>
        <v>0</v>
      </c>
      <c r="BG243" s="238">
        <f>IF(N243="zákl. přenesená",J243,0)</f>
        <v>0</v>
      </c>
      <c r="BH243" s="238">
        <f>IF(N243="sníž. přenesená",J243,0)</f>
        <v>0</v>
      </c>
      <c r="BI243" s="238">
        <f>IF(N243="nulová",J243,0)</f>
        <v>0</v>
      </c>
      <c r="BJ243" s="17" t="s">
        <v>84</v>
      </c>
      <c r="BK243" s="238">
        <f>ROUND(I243*H243,2)</f>
        <v>0</v>
      </c>
      <c r="BL243" s="17" t="s">
        <v>150</v>
      </c>
      <c r="BM243" s="237" t="s">
        <v>345</v>
      </c>
    </row>
    <row r="244" s="2" customFormat="1" ht="24.15" customHeight="1">
      <c r="A244" s="38"/>
      <c r="B244" s="39"/>
      <c r="C244" s="226" t="s">
        <v>346</v>
      </c>
      <c r="D244" s="226" t="s">
        <v>145</v>
      </c>
      <c r="E244" s="227" t="s">
        <v>347</v>
      </c>
      <c r="F244" s="228" t="s">
        <v>348</v>
      </c>
      <c r="G244" s="229" t="s">
        <v>148</v>
      </c>
      <c r="H244" s="230">
        <v>98.5</v>
      </c>
      <c r="I244" s="231"/>
      <c r="J244" s="232">
        <f>ROUND(I244*H244,2)</f>
        <v>0</v>
      </c>
      <c r="K244" s="228" t="s">
        <v>149</v>
      </c>
      <c r="L244" s="44"/>
      <c r="M244" s="233" t="s">
        <v>1</v>
      </c>
      <c r="N244" s="234" t="s">
        <v>42</v>
      </c>
      <c r="O244" s="91"/>
      <c r="P244" s="235">
        <f>O244*H244</f>
        <v>0</v>
      </c>
      <c r="Q244" s="235">
        <v>0.10100000000000001</v>
      </c>
      <c r="R244" s="235">
        <f>Q244*H244</f>
        <v>9.948500000000001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150</v>
      </c>
      <c r="AT244" s="237" t="s">
        <v>145</v>
      </c>
      <c r="AU244" s="237" t="s">
        <v>86</v>
      </c>
      <c r="AY244" s="17" t="s">
        <v>143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84</v>
      </c>
      <c r="BK244" s="238">
        <f>ROUND(I244*H244,2)</f>
        <v>0</v>
      </c>
      <c r="BL244" s="17" t="s">
        <v>150</v>
      </c>
      <c r="BM244" s="237" t="s">
        <v>349</v>
      </c>
    </row>
    <row r="245" s="13" customFormat="1">
      <c r="A245" s="13"/>
      <c r="B245" s="239"/>
      <c r="C245" s="240"/>
      <c r="D245" s="241" t="s">
        <v>152</v>
      </c>
      <c r="E245" s="242" t="s">
        <v>1</v>
      </c>
      <c r="F245" s="243" t="s">
        <v>159</v>
      </c>
      <c r="G245" s="240"/>
      <c r="H245" s="244">
        <v>98.5</v>
      </c>
      <c r="I245" s="245"/>
      <c r="J245" s="240"/>
      <c r="K245" s="240"/>
      <c r="L245" s="246"/>
      <c r="M245" s="247"/>
      <c r="N245" s="248"/>
      <c r="O245" s="248"/>
      <c r="P245" s="248"/>
      <c r="Q245" s="248"/>
      <c r="R245" s="248"/>
      <c r="S245" s="248"/>
      <c r="T245" s="24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0" t="s">
        <v>152</v>
      </c>
      <c r="AU245" s="250" t="s">
        <v>86</v>
      </c>
      <c r="AV245" s="13" t="s">
        <v>86</v>
      </c>
      <c r="AW245" s="13" t="s">
        <v>32</v>
      </c>
      <c r="AX245" s="13" t="s">
        <v>84</v>
      </c>
      <c r="AY245" s="250" t="s">
        <v>143</v>
      </c>
    </row>
    <row r="246" s="12" customFormat="1" ht="22.8" customHeight="1">
      <c r="A246" s="12"/>
      <c r="B246" s="210"/>
      <c r="C246" s="211"/>
      <c r="D246" s="212" t="s">
        <v>76</v>
      </c>
      <c r="E246" s="224" t="s">
        <v>177</v>
      </c>
      <c r="F246" s="224" t="s">
        <v>350</v>
      </c>
      <c r="G246" s="211"/>
      <c r="H246" s="211"/>
      <c r="I246" s="214"/>
      <c r="J246" s="225">
        <f>BK246</f>
        <v>0</v>
      </c>
      <c r="K246" s="211"/>
      <c r="L246" s="216"/>
      <c r="M246" s="217"/>
      <c r="N246" s="218"/>
      <c r="O246" s="218"/>
      <c r="P246" s="219">
        <f>SUM(P247:P265)</f>
        <v>0</v>
      </c>
      <c r="Q246" s="218"/>
      <c r="R246" s="219">
        <f>SUM(R247:R265)</f>
        <v>5.1611939599999994</v>
      </c>
      <c r="S246" s="218"/>
      <c r="T246" s="220">
        <f>SUM(T247:T265)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1" t="s">
        <v>84</v>
      </c>
      <c r="AT246" s="222" t="s">
        <v>76</v>
      </c>
      <c r="AU246" s="222" t="s">
        <v>84</v>
      </c>
      <c r="AY246" s="221" t="s">
        <v>143</v>
      </c>
      <c r="BK246" s="223">
        <f>SUM(BK247:BK265)</f>
        <v>0</v>
      </c>
    </row>
    <row r="247" s="2" customFormat="1" ht="16.5" customHeight="1">
      <c r="A247" s="38"/>
      <c r="B247" s="39"/>
      <c r="C247" s="226" t="s">
        <v>351</v>
      </c>
      <c r="D247" s="226" t="s">
        <v>145</v>
      </c>
      <c r="E247" s="227" t="s">
        <v>352</v>
      </c>
      <c r="F247" s="228" t="s">
        <v>353</v>
      </c>
      <c r="G247" s="229" t="s">
        <v>308</v>
      </c>
      <c r="H247" s="230">
        <v>4</v>
      </c>
      <c r="I247" s="231"/>
      <c r="J247" s="232">
        <f>ROUND(I247*H247,2)</f>
        <v>0</v>
      </c>
      <c r="K247" s="228" t="s">
        <v>149</v>
      </c>
      <c r="L247" s="44"/>
      <c r="M247" s="233" t="s">
        <v>1</v>
      </c>
      <c r="N247" s="234" t="s">
        <v>42</v>
      </c>
      <c r="O247" s="91"/>
      <c r="P247" s="235">
        <f>O247*H247</f>
        <v>0</v>
      </c>
      <c r="Q247" s="235">
        <v>0.0038600000000000001</v>
      </c>
      <c r="R247" s="235">
        <f>Q247*H247</f>
        <v>0.015440000000000001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150</v>
      </c>
      <c r="AT247" s="237" t="s">
        <v>145</v>
      </c>
      <c r="AU247" s="237" t="s">
        <v>86</v>
      </c>
      <c r="AY247" s="17" t="s">
        <v>143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84</v>
      </c>
      <c r="BK247" s="238">
        <f>ROUND(I247*H247,2)</f>
        <v>0</v>
      </c>
      <c r="BL247" s="17" t="s">
        <v>150</v>
      </c>
      <c r="BM247" s="237" t="s">
        <v>354</v>
      </c>
    </row>
    <row r="248" s="13" customFormat="1">
      <c r="A248" s="13"/>
      <c r="B248" s="239"/>
      <c r="C248" s="240"/>
      <c r="D248" s="241" t="s">
        <v>152</v>
      </c>
      <c r="E248" s="242" t="s">
        <v>1</v>
      </c>
      <c r="F248" s="243" t="s">
        <v>355</v>
      </c>
      <c r="G248" s="240"/>
      <c r="H248" s="244">
        <v>2</v>
      </c>
      <c r="I248" s="245"/>
      <c r="J248" s="240"/>
      <c r="K248" s="240"/>
      <c r="L248" s="246"/>
      <c r="M248" s="247"/>
      <c r="N248" s="248"/>
      <c r="O248" s="248"/>
      <c r="P248" s="248"/>
      <c r="Q248" s="248"/>
      <c r="R248" s="248"/>
      <c r="S248" s="248"/>
      <c r="T248" s="24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0" t="s">
        <v>152</v>
      </c>
      <c r="AU248" s="250" t="s">
        <v>86</v>
      </c>
      <c r="AV248" s="13" t="s">
        <v>86</v>
      </c>
      <c r="AW248" s="13" t="s">
        <v>32</v>
      </c>
      <c r="AX248" s="13" t="s">
        <v>77</v>
      </c>
      <c r="AY248" s="250" t="s">
        <v>143</v>
      </c>
    </row>
    <row r="249" s="13" customFormat="1">
      <c r="A249" s="13"/>
      <c r="B249" s="239"/>
      <c r="C249" s="240"/>
      <c r="D249" s="241" t="s">
        <v>152</v>
      </c>
      <c r="E249" s="242" t="s">
        <v>1</v>
      </c>
      <c r="F249" s="243" t="s">
        <v>356</v>
      </c>
      <c r="G249" s="240"/>
      <c r="H249" s="244">
        <v>1</v>
      </c>
      <c r="I249" s="245"/>
      <c r="J249" s="240"/>
      <c r="K249" s="240"/>
      <c r="L249" s="246"/>
      <c r="M249" s="247"/>
      <c r="N249" s="248"/>
      <c r="O249" s="248"/>
      <c r="P249" s="248"/>
      <c r="Q249" s="248"/>
      <c r="R249" s="248"/>
      <c r="S249" s="248"/>
      <c r="T249" s="24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0" t="s">
        <v>152</v>
      </c>
      <c r="AU249" s="250" t="s">
        <v>86</v>
      </c>
      <c r="AV249" s="13" t="s">
        <v>86</v>
      </c>
      <c r="AW249" s="13" t="s">
        <v>32</v>
      </c>
      <c r="AX249" s="13" t="s">
        <v>77</v>
      </c>
      <c r="AY249" s="250" t="s">
        <v>143</v>
      </c>
    </row>
    <row r="250" s="13" customFormat="1">
      <c r="A250" s="13"/>
      <c r="B250" s="239"/>
      <c r="C250" s="240"/>
      <c r="D250" s="241" t="s">
        <v>152</v>
      </c>
      <c r="E250" s="242" t="s">
        <v>1</v>
      </c>
      <c r="F250" s="243" t="s">
        <v>357</v>
      </c>
      <c r="G250" s="240"/>
      <c r="H250" s="244">
        <v>1</v>
      </c>
      <c r="I250" s="245"/>
      <c r="J250" s="240"/>
      <c r="K250" s="240"/>
      <c r="L250" s="246"/>
      <c r="M250" s="247"/>
      <c r="N250" s="248"/>
      <c r="O250" s="248"/>
      <c r="P250" s="248"/>
      <c r="Q250" s="248"/>
      <c r="R250" s="248"/>
      <c r="S250" s="248"/>
      <c r="T250" s="24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0" t="s">
        <v>152</v>
      </c>
      <c r="AU250" s="250" t="s">
        <v>86</v>
      </c>
      <c r="AV250" s="13" t="s">
        <v>86</v>
      </c>
      <c r="AW250" s="13" t="s">
        <v>32</v>
      </c>
      <c r="AX250" s="13" t="s">
        <v>77</v>
      </c>
      <c r="AY250" s="250" t="s">
        <v>143</v>
      </c>
    </row>
    <row r="251" s="14" customFormat="1">
      <c r="A251" s="14"/>
      <c r="B251" s="251"/>
      <c r="C251" s="252"/>
      <c r="D251" s="241" t="s">
        <v>152</v>
      </c>
      <c r="E251" s="253" t="s">
        <v>1</v>
      </c>
      <c r="F251" s="254" t="s">
        <v>155</v>
      </c>
      <c r="G251" s="252"/>
      <c r="H251" s="255">
        <v>4</v>
      </c>
      <c r="I251" s="256"/>
      <c r="J251" s="252"/>
      <c r="K251" s="252"/>
      <c r="L251" s="257"/>
      <c r="M251" s="258"/>
      <c r="N251" s="259"/>
      <c r="O251" s="259"/>
      <c r="P251" s="259"/>
      <c r="Q251" s="259"/>
      <c r="R251" s="259"/>
      <c r="S251" s="259"/>
      <c r="T251" s="26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1" t="s">
        <v>152</v>
      </c>
      <c r="AU251" s="261" t="s">
        <v>86</v>
      </c>
      <c r="AV251" s="14" t="s">
        <v>150</v>
      </c>
      <c r="AW251" s="14" t="s">
        <v>32</v>
      </c>
      <c r="AX251" s="14" t="s">
        <v>84</v>
      </c>
      <c r="AY251" s="261" t="s">
        <v>143</v>
      </c>
    </row>
    <row r="252" s="2" customFormat="1" ht="16.5" customHeight="1">
      <c r="A252" s="38"/>
      <c r="B252" s="39"/>
      <c r="C252" s="226" t="s">
        <v>358</v>
      </c>
      <c r="D252" s="226" t="s">
        <v>145</v>
      </c>
      <c r="E252" s="227" t="s">
        <v>359</v>
      </c>
      <c r="F252" s="228" t="s">
        <v>360</v>
      </c>
      <c r="G252" s="229" t="s">
        <v>148</v>
      </c>
      <c r="H252" s="230">
        <v>45.920000000000002</v>
      </c>
      <c r="I252" s="231"/>
      <c r="J252" s="232">
        <f>ROUND(I252*H252,2)</f>
        <v>0</v>
      </c>
      <c r="K252" s="228" t="s">
        <v>149</v>
      </c>
      <c r="L252" s="44"/>
      <c r="M252" s="233" t="s">
        <v>1</v>
      </c>
      <c r="N252" s="234" t="s">
        <v>42</v>
      </c>
      <c r="O252" s="91"/>
      <c r="P252" s="235">
        <f>O252*H252</f>
        <v>0</v>
      </c>
      <c r="Q252" s="235">
        <v>0.023099999999999999</v>
      </c>
      <c r="R252" s="235">
        <f>Q252*H252</f>
        <v>1.0607519999999999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150</v>
      </c>
      <c r="AT252" s="237" t="s">
        <v>145</v>
      </c>
      <c r="AU252" s="237" t="s">
        <v>86</v>
      </c>
      <c r="AY252" s="17" t="s">
        <v>143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84</v>
      </c>
      <c r="BK252" s="238">
        <f>ROUND(I252*H252,2)</f>
        <v>0</v>
      </c>
      <c r="BL252" s="17" t="s">
        <v>150</v>
      </c>
      <c r="BM252" s="237" t="s">
        <v>361</v>
      </c>
    </row>
    <row r="253" s="13" customFormat="1">
      <c r="A253" s="13"/>
      <c r="B253" s="239"/>
      <c r="C253" s="240"/>
      <c r="D253" s="241" t="s">
        <v>152</v>
      </c>
      <c r="E253" s="242" t="s">
        <v>1</v>
      </c>
      <c r="F253" s="243" t="s">
        <v>362</v>
      </c>
      <c r="G253" s="240"/>
      <c r="H253" s="244">
        <v>25.456</v>
      </c>
      <c r="I253" s="245"/>
      <c r="J253" s="240"/>
      <c r="K253" s="240"/>
      <c r="L253" s="246"/>
      <c r="M253" s="247"/>
      <c r="N253" s="248"/>
      <c r="O253" s="248"/>
      <c r="P253" s="248"/>
      <c r="Q253" s="248"/>
      <c r="R253" s="248"/>
      <c r="S253" s="248"/>
      <c r="T253" s="24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0" t="s">
        <v>152</v>
      </c>
      <c r="AU253" s="250" t="s">
        <v>86</v>
      </c>
      <c r="AV253" s="13" t="s">
        <v>86</v>
      </c>
      <c r="AW253" s="13" t="s">
        <v>32</v>
      </c>
      <c r="AX253" s="13" t="s">
        <v>77</v>
      </c>
      <c r="AY253" s="250" t="s">
        <v>143</v>
      </c>
    </row>
    <row r="254" s="13" customFormat="1">
      <c r="A254" s="13"/>
      <c r="B254" s="239"/>
      <c r="C254" s="240"/>
      <c r="D254" s="241" t="s">
        <v>152</v>
      </c>
      <c r="E254" s="242" t="s">
        <v>1</v>
      </c>
      <c r="F254" s="243" t="s">
        <v>363</v>
      </c>
      <c r="G254" s="240"/>
      <c r="H254" s="244">
        <v>12.728</v>
      </c>
      <c r="I254" s="245"/>
      <c r="J254" s="240"/>
      <c r="K254" s="240"/>
      <c r="L254" s="246"/>
      <c r="M254" s="247"/>
      <c r="N254" s="248"/>
      <c r="O254" s="248"/>
      <c r="P254" s="248"/>
      <c r="Q254" s="248"/>
      <c r="R254" s="248"/>
      <c r="S254" s="248"/>
      <c r="T254" s="24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0" t="s">
        <v>152</v>
      </c>
      <c r="AU254" s="250" t="s">
        <v>86</v>
      </c>
      <c r="AV254" s="13" t="s">
        <v>86</v>
      </c>
      <c r="AW254" s="13" t="s">
        <v>32</v>
      </c>
      <c r="AX254" s="13" t="s">
        <v>77</v>
      </c>
      <c r="AY254" s="250" t="s">
        <v>143</v>
      </c>
    </row>
    <row r="255" s="13" customFormat="1">
      <c r="A255" s="13"/>
      <c r="B255" s="239"/>
      <c r="C255" s="240"/>
      <c r="D255" s="241" t="s">
        <v>152</v>
      </c>
      <c r="E255" s="242" t="s">
        <v>1</v>
      </c>
      <c r="F255" s="243" t="s">
        <v>364</v>
      </c>
      <c r="G255" s="240"/>
      <c r="H255" s="244">
        <v>3.8679999999999999</v>
      </c>
      <c r="I255" s="245"/>
      <c r="J255" s="240"/>
      <c r="K255" s="240"/>
      <c r="L255" s="246"/>
      <c r="M255" s="247"/>
      <c r="N255" s="248"/>
      <c r="O255" s="248"/>
      <c r="P255" s="248"/>
      <c r="Q255" s="248"/>
      <c r="R255" s="248"/>
      <c r="S255" s="248"/>
      <c r="T255" s="24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0" t="s">
        <v>152</v>
      </c>
      <c r="AU255" s="250" t="s">
        <v>86</v>
      </c>
      <c r="AV255" s="13" t="s">
        <v>86</v>
      </c>
      <c r="AW255" s="13" t="s">
        <v>32</v>
      </c>
      <c r="AX255" s="13" t="s">
        <v>77</v>
      </c>
      <c r="AY255" s="250" t="s">
        <v>143</v>
      </c>
    </row>
    <row r="256" s="13" customFormat="1">
      <c r="A256" s="13"/>
      <c r="B256" s="239"/>
      <c r="C256" s="240"/>
      <c r="D256" s="241" t="s">
        <v>152</v>
      </c>
      <c r="E256" s="242" t="s">
        <v>1</v>
      </c>
      <c r="F256" s="243" t="s">
        <v>365</v>
      </c>
      <c r="G256" s="240"/>
      <c r="H256" s="244">
        <v>3.8679999999999999</v>
      </c>
      <c r="I256" s="245"/>
      <c r="J256" s="240"/>
      <c r="K256" s="240"/>
      <c r="L256" s="246"/>
      <c r="M256" s="247"/>
      <c r="N256" s="248"/>
      <c r="O256" s="248"/>
      <c r="P256" s="248"/>
      <c r="Q256" s="248"/>
      <c r="R256" s="248"/>
      <c r="S256" s="248"/>
      <c r="T256" s="24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0" t="s">
        <v>152</v>
      </c>
      <c r="AU256" s="250" t="s">
        <v>86</v>
      </c>
      <c r="AV256" s="13" t="s">
        <v>86</v>
      </c>
      <c r="AW256" s="13" t="s">
        <v>32</v>
      </c>
      <c r="AX256" s="13" t="s">
        <v>77</v>
      </c>
      <c r="AY256" s="250" t="s">
        <v>143</v>
      </c>
    </row>
    <row r="257" s="15" customFormat="1">
      <c r="A257" s="15"/>
      <c r="B257" s="262"/>
      <c r="C257" s="263"/>
      <c r="D257" s="241" t="s">
        <v>152</v>
      </c>
      <c r="E257" s="264" t="s">
        <v>1</v>
      </c>
      <c r="F257" s="265" t="s">
        <v>366</v>
      </c>
      <c r="G257" s="263"/>
      <c r="H257" s="266">
        <v>45.920000000000002</v>
      </c>
      <c r="I257" s="267"/>
      <c r="J257" s="263"/>
      <c r="K257" s="263"/>
      <c r="L257" s="268"/>
      <c r="M257" s="269"/>
      <c r="N257" s="270"/>
      <c r="O257" s="270"/>
      <c r="P257" s="270"/>
      <c r="Q257" s="270"/>
      <c r="R257" s="270"/>
      <c r="S257" s="270"/>
      <c r="T257" s="271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2" t="s">
        <v>152</v>
      </c>
      <c r="AU257" s="272" t="s">
        <v>86</v>
      </c>
      <c r="AV257" s="15" t="s">
        <v>161</v>
      </c>
      <c r="AW257" s="15" t="s">
        <v>32</v>
      </c>
      <c r="AX257" s="15" t="s">
        <v>77</v>
      </c>
      <c r="AY257" s="272" t="s">
        <v>143</v>
      </c>
    </row>
    <row r="258" s="14" customFormat="1">
      <c r="A258" s="14"/>
      <c r="B258" s="251"/>
      <c r="C258" s="252"/>
      <c r="D258" s="241" t="s">
        <v>152</v>
      </c>
      <c r="E258" s="253" t="s">
        <v>1</v>
      </c>
      <c r="F258" s="254" t="s">
        <v>367</v>
      </c>
      <c r="G258" s="252"/>
      <c r="H258" s="255">
        <v>45.920000000000002</v>
      </c>
      <c r="I258" s="256"/>
      <c r="J258" s="252"/>
      <c r="K258" s="252"/>
      <c r="L258" s="257"/>
      <c r="M258" s="258"/>
      <c r="N258" s="259"/>
      <c r="O258" s="259"/>
      <c r="P258" s="259"/>
      <c r="Q258" s="259"/>
      <c r="R258" s="259"/>
      <c r="S258" s="259"/>
      <c r="T258" s="26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1" t="s">
        <v>152</v>
      </c>
      <c r="AU258" s="261" t="s">
        <v>86</v>
      </c>
      <c r="AV258" s="14" t="s">
        <v>150</v>
      </c>
      <c r="AW258" s="14" t="s">
        <v>32</v>
      </c>
      <c r="AX258" s="14" t="s">
        <v>84</v>
      </c>
      <c r="AY258" s="261" t="s">
        <v>143</v>
      </c>
    </row>
    <row r="259" s="2" customFormat="1" ht="16.5" customHeight="1">
      <c r="A259" s="38"/>
      <c r="B259" s="39"/>
      <c r="C259" s="226" t="s">
        <v>368</v>
      </c>
      <c r="D259" s="226" t="s">
        <v>145</v>
      </c>
      <c r="E259" s="227" t="s">
        <v>369</v>
      </c>
      <c r="F259" s="228" t="s">
        <v>370</v>
      </c>
      <c r="G259" s="229" t="s">
        <v>174</v>
      </c>
      <c r="H259" s="230">
        <v>0.073999999999999996</v>
      </c>
      <c r="I259" s="231"/>
      <c r="J259" s="232">
        <f>ROUND(I259*H259,2)</f>
        <v>0</v>
      </c>
      <c r="K259" s="228" t="s">
        <v>149</v>
      </c>
      <c r="L259" s="44"/>
      <c r="M259" s="233" t="s">
        <v>1</v>
      </c>
      <c r="N259" s="234" t="s">
        <v>42</v>
      </c>
      <c r="O259" s="91"/>
      <c r="P259" s="235">
        <f>O259*H259</f>
        <v>0</v>
      </c>
      <c r="Q259" s="235">
        <v>2.5018699999999998</v>
      </c>
      <c r="R259" s="235">
        <f>Q259*H259</f>
        <v>0.18513837999999996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150</v>
      </c>
      <c r="AT259" s="237" t="s">
        <v>145</v>
      </c>
      <c r="AU259" s="237" t="s">
        <v>86</v>
      </c>
      <c r="AY259" s="17" t="s">
        <v>143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84</v>
      </c>
      <c r="BK259" s="238">
        <f>ROUND(I259*H259,2)</f>
        <v>0</v>
      </c>
      <c r="BL259" s="17" t="s">
        <v>150</v>
      </c>
      <c r="BM259" s="237" t="s">
        <v>371</v>
      </c>
    </row>
    <row r="260" s="13" customFormat="1">
      <c r="A260" s="13"/>
      <c r="B260" s="239"/>
      <c r="C260" s="240"/>
      <c r="D260" s="241" t="s">
        <v>152</v>
      </c>
      <c r="E260" s="242" t="s">
        <v>1</v>
      </c>
      <c r="F260" s="243" t="s">
        <v>372</v>
      </c>
      <c r="G260" s="240"/>
      <c r="H260" s="244">
        <v>0.073999999999999996</v>
      </c>
      <c r="I260" s="245"/>
      <c r="J260" s="240"/>
      <c r="K260" s="240"/>
      <c r="L260" s="246"/>
      <c r="M260" s="247"/>
      <c r="N260" s="248"/>
      <c r="O260" s="248"/>
      <c r="P260" s="248"/>
      <c r="Q260" s="248"/>
      <c r="R260" s="248"/>
      <c r="S260" s="248"/>
      <c r="T260" s="24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0" t="s">
        <v>152</v>
      </c>
      <c r="AU260" s="250" t="s">
        <v>86</v>
      </c>
      <c r="AV260" s="13" t="s">
        <v>86</v>
      </c>
      <c r="AW260" s="13" t="s">
        <v>32</v>
      </c>
      <c r="AX260" s="13" t="s">
        <v>84</v>
      </c>
      <c r="AY260" s="250" t="s">
        <v>143</v>
      </c>
    </row>
    <row r="261" s="2" customFormat="1" ht="21.75" customHeight="1">
      <c r="A261" s="38"/>
      <c r="B261" s="39"/>
      <c r="C261" s="226" t="s">
        <v>373</v>
      </c>
      <c r="D261" s="226" t="s">
        <v>145</v>
      </c>
      <c r="E261" s="227" t="s">
        <v>374</v>
      </c>
      <c r="F261" s="228" t="s">
        <v>375</v>
      </c>
      <c r="G261" s="229" t="s">
        <v>174</v>
      </c>
      <c r="H261" s="230">
        <v>0.073999999999999996</v>
      </c>
      <c r="I261" s="231"/>
      <c r="J261" s="232">
        <f>ROUND(I261*H261,2)</f>
        <v>0</v>
      </c>
      <c r="K261" s="228" t="s">
        <v>149</v>
      </c>
      <c r="L261" s="44"/>
      <c r="M261" s="233" t="s">
        <v>1</v>
      </c>
      <c r="N261" s="234" t="s">
        <v>42</v>
      </c>
      <c r="O261" s="91"/>
      <c r="P261" s="235">
        <f>O261*H261</f>
        <v>0</v>
      </c>
      <c r="Q261" s="235">
        <v>0</v>
      </c>
      <c r="R261" s="235">
        <f>Q261*H261</f>
        <v>0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150</v>
      </c>
      <c r="AT261" s="237" t="s">
        <v>145</v>
      </c>
      <c r="AU261" s="237" t="s">
        <v>86</v>
      </c>
      <c r="AY261" s="17" t="s">
        <v>143</v>
      </c>
      <c r="BE261" s="238">
        <f>IF(N261="základní",J261,0)</f>
        <v>0</v>
      </c>
      <c r="BF261" s="238">
        <f>IF(N261="snížená",J261,0)</f>
        <v>0</v>
      </c>
      <c r="BG261" s="238">
        <f>IF(N261="zákl. přenesená",J261,0)</f>
        <v>0</v>
      </c>
      <c r="BH261" s="238">
        <f>IF(N261="sníž. přenesená",J261,0)</f>
        <v>0</v>
      </c>
      <c r="BI261" s="238">
        <f>IF(N261="nulová",J261,0)</f>
        <v>0</v>
      </c>
      <c r="BJ261" s="17" t="s">
        <v>84</v>
      </c>
      <c r="BK261" s="238">
        <f>ROUND(I261*H261,2)</f>
        <v>0</v>
      </c>
      <c r="BL261" s="17" t="s">
        <v>150</v>
      </c>
      <c r="BM261" s="237" t="s">
        <v>376</v>
      </c>
    </row>
    <row r="262" s="2" customFormat="1" ht="16.5" customHeight="1">
      <c r="A262" s="38"/>
      <c r="B262" s="39"/>
      <c r="C262" s="226" t="s">
        <v>377</v>
      </c>
      <c r="D262" s="226" t="s">
        <v>145</v>
      </c>
      <c r="E262" s="227" t="s">
        <v>378</v>
      </c>
      <c r="F262" s="228" t="s">
        <v>379</v>
      </c>
      <c r="G262" s="229" t="s">
        <v>215</v>
      </c>
      <c r="H262" s="230">
        <v>0.0040000000000000001</v>
      </c>
      <c r="I262" s="231"/>
      <c r="J262" s="232">
        <f>ROUND(I262*H262,2)</f>
        <v>0</v>
      </c>
      <c r="K262" s="228" t="s">
        <v>149</v>
      </c>
      <c r="L262" s="44"/>
      <c r="M262" s="233" t="s">
        <v>1</v>
      </c>
      <c r="N262" s="234" t="s">
        <v>42</v>
      </c>
      <c r="O262" s="91"/>
      <c r="P262" s="235">
        <f>O262*H262</f>
        <v>0</v>
      </c>
      <c r="Q262" s="235">
        <v>1.06277</v>
      </c>
      <c r="R262" s="235">
        <f>Q262*H262</f>
        <v>0.00425108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150</v>
      </c>
      <c r="AT262" s="237" t="s">
        <v>145</v>
      </c>
      <c r="AU262" s="237" t="s">
        <v>86</v>
      </c>
      <c r="AY262" s="17" t="s">
        <v>143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84</v>
      </c>
      <c r="BK262" s="238">
        <f>ROUND(I262*H262,2)</f>
        <v>0</v>
      </c>
      <c r="BL262" s="17" t="s">
        <v>150</v>
      </c>
      <c r="BM262" s="237" t="s">
        <v>380</v>
      </c>
    </row>
    <row r="263" s="13" customFormat="1">
      <c r="A263" s="13"/>
      <c r="B263" s="239"/>
      <c r="C263" s="240"/>
      <c r="D263" s="241" t="s">
        <v>152</v>
      </c>
      <c r="E263" s="242" t="s">
        <v>1</v>
      </c>
      <c r="F263" s="243" t="s">
        <v>381</v>
      </c>
      <c r="G263" s="240"/>
      <c r="H263" s="244">
        <v>0.0040000000000000001</v>
      </c>
      <c r="I263" s="245"/>
      <c r="J263" s="240"/>
      <c r="K263" s="240"/>
      <c r="L263" s="246"/>
      <c r="M263" s="247"/>
      <c r="N263" s="248"/>
      <c r="O263" s="248"/>
      <c r="P263" s="248"/>
      <c r="Q263" s="248"/>
      <c r="R263" s="248"/>
      <c r="S263" s="248"/>
      <c r="T263" s="24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0" t="s">
        <v>152</v>
      </c>
      <c r="AU263" s="250" t="s">
        <v>86</v>
      </c>
      <c r="AV263" s="13" t="s">
        <v>86</v>
      </c>
      <c r="AW263" s="13" t="s">
        <v>32</v>
      </c>
      <c r="AX263" s="13" t="s">
        <v>84</v>
      </c>
      <c r="AY263" s="250" t="s">
        <v>143</v>
      </c>
    </row>
    <row r="264" s="2" customFormat="1" ht="21.75" customHeight="1">
      <c r="A264" s="38"/>
      <c r="B264" s="39"/>
      <c r="C264" s="226" t="s">
        <v>382</v>
      </c>
      <c r="D264" s="226" t="s">
        <v>145</v>
      </c>
      <c r="E264" s="227" t="s">
        <v>383</v>
      </c>
      <c r="F264" s="228" t="s">
        <v>384</v>
      </c>
      <c r="G264" s="229" t="s">
        <v>148</v>
      </c>
      <c r="H264" s="230">
        <v>16.25</v>
      </c>
      <c r="I264" s="231"/>
      <c r="J264" s="232">
        <f>ROUND(I264*H264,2)</f>
        <v>0</v>
      </c>
      <c r="K264" s="228" t="s">
        <v>149</v>
      </c>
      <c r="L264" s="44"/>
      <c r="M264" s="233" t="s">
        <v>1</v>
      </c>
      <c r="N264" s="234" t="s">
        <v>42</v>
      </c>
      <c r="O264" s="91"/>
      <c r="P264" s="235">
        <f>O264*H264</f>
        <v>0</v>
      </c>
      <c r="Q264" s="235">
        <v>0.23973</v>
      </c>
      <c r="R264" s="235">
        <f>Q264*H264</f>
        <v>3.8956124999999999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150</v>
      </c>
      <c r="AT264" s="237" t="s">
        <v>145</v>
      </c>
      <c r="AU264" s="237" t="s">
        <v>86</v>
      </c>
      <c r="AY264" s="17" t="s">
        <v>143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84</v>
      </c>
      <c r="BK264" s="238">
        <f>ROUND(I264*H264,2)</f>
        <v>0</v>
      </c>
      <c r="BL264" s="17" t="s">
        <v>150</v>
      </c>
      <c r="BM264" s="237" t="s">
        <v>385</v>
      </c>
    </row>
    <row r="265" s="13" customFormat="1">
      <c r="A265" s="13"/>
      <c r="B265" s="239"/>
      <c r="C265" s="240"/>
      <c r="D265" s="241" t="s">
        <v>152</v>
      </c>
      <c r="E265" s="242" t="s">
        <v>1</v>
      </c>
      <c r="F265" s="243" t="s">
        <v>386</v>
      </c>
      <c r="G265" s="240"/>
      <c r="H265" s="244">
        <v>16.25</v>
      </c>
      <c r="I265" s="245"/>
      <c r="J265" s="240"/>
      <c r="K265" s="240"/>
      <c r="L265" s="246"/>
      <c r="M265" s="247"/>
      <c r="N265" s="248"/>
      <c r="O265" s="248"/>
      <c r="P265" s="248"/>
      <c r="Q265" s="248"/>
      <c r="R265" s="248"/>
      <c r="S265" s="248"/>
      <c r="T265" s="24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0" t="s">
        <v>152</v>
      </c>
      <c r="AU265" s="250" t="s">
        <v>86</v>
      </c>
      <c r="AV265" s="13" t="s">
        <v>86</v>
      </c>
      <c r="AW265" s="13" t="s">
        <v>32</v>
      </c>
      <c r="AX265" s="13" t="s">
        <v>84</v>
      </c>
      <c r="AY265" s="250" t="s">
        <v>143</v>
      </c>
    </row>
    <row r="266" s="12" customFormat="1" ht="22.8" customHeight="1">
      <c r="A266" s="12"/>
      <c r="B266" s="210"/>
      <c r="C266" s="211"/>
      <c r="D266" s="212" t="s">
        <v>76</v>
      </c>
      <c r="E266" s="224" t="s">
        <v>189</v>
      </c>
      <c r="F266" s="224" t="s">
        <v>387</v>
      </c>
      <c r="G266" s="211"/>
      <c r="H266" s="211"/>
      <c r="I266" s="214"/>
      <c r="J266" s="225">
        <f>BK266</f>
        <v>0</v>
      </c>
      <c r="K266" s="211"/>
      <c r="L266" s="216"/>
      <c r="M266" s="217"/>
      <c r="N266" s="218"/>
      <c r="O266" s="218"/>
      <c r="P266" s="219">
        <f>SUM(P267:P278)</f>
        <v>0</v>
      </c>
      <c r="Q266" s="218"/>
      <c r="R266" s="219">
        <f>SUM(R267:R278)</f>
        <v>0.68572</v>
      </c>
      <c r="S266" s="218"/>
      <c r="T266" s="220">
        <f>SUM(T267:T278)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1" t="s">
        <v>84</v>
      </c>
      <c r="AT266" s="222" t="s">
        <v>76</v>
      </c>
      <c r="AU266" s="222" t="s">
        <v>84</v>
      </c>
      <c r="AY266" s="221" t="s">
        <v>143</v>
      </c>
      <c r="BK266" s="223">
        <f>SUM(BK267:BK278)</f>
        <v>0</v>
      </c>
    </row>
    <row r="267" s="2" customFormat="1" ht="16.5" customHeight="1">
      <c r="A267" s="38"/>
      <c r="B267" s="39"/>
      <c r="C267" s="226" t="s">
        <v>388</v>
      </c>
      <c r="D267" s="226" t="s">
        <v>145</v>
      </c>
      <c r="E267" s="227" t="s">
        <v>389</v>
      </c>
      <c r="F267" s="228" t="s">
        <v>390</v>
      </c>
      <c r="G267" s="229" t="s">
        <v>308</v>
      </c>
      <c r="H267" s="230">
        <v>1</v>
      </c>
      <c r="I267" s="231"/>
      <c r="J267" s="232">
        <f>ROUND(I267*H267,2)</f>
        <v>0</v>
      </c>
      <c r="K267" s="228" t="s">
        <v>149</v>
      </c>
      <c r="L267" s="44"/>
      <c r="M267" s="233" t="s">
        <v>1</v>
      </c>
      <c r="N267" s="234" t="s">
        <v>42</v>
      </c>
      <c r="O267" s="91"/>
      <c r="P267" s="235">
        <f>O267*H267</f>
        <v>0</v>
      </c>
      <c r="Q267" s="235">
        <v>0.29558000000000001</v>
      </c>
      <c r="R267" s="235">
        <f>Q267*H267</f>
        <v>0.29558000000000001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150</v>
      </c>
      <c r="AT267" s="237" t="s">
        <v>145</v>
      </c>
      <c r="AU267" s="237" t="s">
        <v>86</v>
      </c>
      <c r="AY267" s="17" t="s">
        <v>143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84</v>
      </c>
      <c r="BK267" s="238">
        <f>ROUND(I267*H267,2)</f>
        <v>0</v>
      </c>
      <c r="BL267" s="17" t="s">
        <v>150</v>
      </c>
      <c r="BM267" s="237" t="s">
        <v>391</v>
      </c>
    </row>
    <row r="268" s="13" customFormat="1">
      <c r="A268" s="13"/>
      <c r="B268" s="239"/>
      <c r="C268" s="240"/>
      <c r="D268" s="241" t="s">
        <v>152</v>
      </c>
      <c r="E268" s="242" t="s">
        <v>1</v>
      </c>
      <c r="F268" s="243" t="s">
        <v>392</v>
      </c>
      <c r="G268" s="240"/>
      <c r="H268" s="244">
        <v>1</v>
      </c>
      <c r="I268" s="245"/>
      <c r="J268" s="240"/>
      <c r="K268" s="240"/>
      <c r="L268" s="246"/>
      <c r="M268" s="247"/>
      <c r="N268" s="248"/>
      <c r="O268" s="248"/>
      <c r="P268" s="248"/>
      <c r="Q268" s="248"/>
      <c r="R268" s="248"/>
      <c r="S268" s="248"/>
      <c r="T268" s="24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0" t="s">
        <v>152</v>
      </c>
      <c r="AU268" s="250" t="s">
        <v>86</v>
      </c>
      <c r="AV268" s="13" t="s">
        <v>86</v>
      </c>
      <c r="AW268" s="13" t="s">
        <v>32</v>
      </c>
      <c r="AX268" s="13" t="s">
        <v>84</v>
      </c>
      <c r="AY268" s="250" t="s">
        <v>143</v>
      </c>
    </row>
    <row r="269" s="2" customFormat="1" ht="16.5" customHeight="1">
      <c r="A269" s="38"/>
      <c r="B269" s="39"/>
      <c r="C269" s="226" t="s">
        <v>393</v>
      </c>
      <c r="D269" s="226" t="s">
        <v>145</v>
      </c>
      <c r="E269" s="227" t="s">
        <v>394</v>
      </c>
      <c r="F269" s="228" t="s">
        <v>395</v>
      </c>
      <c r="G269" s="229" t="s">
        <v>308</v>
      </c>
      <c r="H269" s="230">
        <v>2</v>
      </c>
      <c r="I269" s="231"/>
      <c r="J269" s="232">
        <f>ROUND(I269*H269,2)</f>
        <v>0</v>
      </c>
      <c r="K269" s="228" t="s">
        <v>149</v>
      </c>
      <c r="L269" s="44"/>
      <c r="M269" s="233" t="s">
        <v>1</v>
      </c>
      <c r="N269" s="234" t="s">
        <v>42</v>
      </c>
      <c r="O269" s="91"/>
      <c r="P269" s="235">
        <f>O269*H269</f>
        <v>0</v>
      </c>
      <c r="Q269" s="235">
        <v>0.00165</v>
      </c>
      <c r="R269" s="235">
        <f>Q269*H269</f>
        <v>0.0033</v>
      </c>
      <c r="S269" s="235">
        <v>0</v>
      </c>
      <c r="T269" s="236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150</v>
      </c>
      <c r="AT269" s="237" t="s">
        <v>145</v>
      </c>
      <c r="AU269" s="237" t="s">
        <v>86</v>
      </c>
      <c r="AY269" s="17" t="s">
        <v>143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84</v>
      </c>
      <c r="BK269" s="238">
        <f>ROUND(I269*H269,2)</f>
        <v>0</v>
      </c>
      <c r="BL269" s="17" t="s">
        <v>150</v>
      </c>
      <c r="BM269" s="237" t="s">
        <v>396</v>
      </c>
    </row>
    <row r="270" s="2" customFormat="1" ht="16.5" customHeight="1">
      <c r="A270" s="38"/>
      <c r="B270" s="39"/>
      <c r="C270" s="273" t="s">
        <v>397</v>
      </c>
      <c r="D270" s="273" t="s">
        <v>239</v>
      </c>
      <c r="E270" s="274" t="s">
        <v>398</v>
      </c>
      <c r="F270" s="275" t="s">
        <v>399</v>
      </c>
      <c r="G270" s="276" t="s">
        <v>308</v>
      </c>
      <c r="H270" s="277">
        <v>2</v>
      </c>
      <c r="I270" s="278"/>
      <c r="J270" s="279">
        <f>ROUND(I270*H270,2)</f>
        <v>0</v>
      </c>
      <c r="K270" s="275" t="s">
        <v>149</v>
      </c>
      <c r="L270" s="280"/>
      <c r="M270" s="281" t="s">
        <v>1</v>
      </c>
      <c r="N270" s="282" t="s">
        <v>42</v>
      </c>
      <c r="O270" s="91"/>
      <c r="P270" s="235">
        <f>O270*H270</f>
        <v>0</v>
      </c>
      <c r="Q270" s="235">
        <v>0.0071999999999999998</v>
      </c>
      <c r="R270" s="235">
        <f>Q270*H270</f>
        <v>0.0144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189</v>
      </c>
      <c r="AT270" s="237" t="s">
        <v>239</v>
      </c>
      <c r="AU270" s="237" t="s">
        <v>86</v>
      </c>
      <c r="AY270" s="17" t="s">
        <v>143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84</v>
      </c>
      <c r="BK270" s="238">
        <f>ROUND(I270*H270,2)</f>
        <v>0</v>
      </c>
      <c r="BL270" s="17" t="s">
        <v>150</v>
      </c>
      <c r="BM270" s="237" t="s">
        <v>400</v>
      </c>
    </row>
    <row r="271" s="2" customFormat="1" ht="16.5" customHeight="1">
      <c r="A271" s="38"/>
      <c r="B271" s="39"/>
      <c r="C271" s="226" t="s">
        <v>401</v>
      </c>
      <c r="D271" s="226" t="s">
        <v>145</v>
      </c>
      <c r="E271" s="227" t="s">
        <v>402</v>
      </c>
      <c r="F271" s="228" t="s">
        <v>403</v>
      </c>
      <c r="G271" s="229" t="s">
        <v>308</v>
      </c>
      <c r="H271" s="230">
        <v>1</v>
      </c>
      <c r="I271" s="231"/>
      <c r="J271" s="232">
        <f>ROUND(I271*H271,2)</f>
        <v>0</v>
      </c>
      <c r="K271" s="228" t="s">
        <v>149</v>
      </c>
      <c r="L271" s="44"/>
      <c r="M271" s="233" t="s">
        <v>1</v>
      </c>
      <c r="N271" s="234" t="s">
        <v>42</v>
      </c>
      <c r="O271" s="91"/>
      <c r="P271" s="235">
        <f>O271*H271</f>
        <v>0</v>
      </c>
      <c r="Q271" s="235">
        <v>0.040000000000000001</v>
      </c>
      <c r="R271" s="235">
        <f>Q271*H271</f>
        <v>0.040000000000000001</v>
      </c>
      <c r="S271" s="235">
        <v>0</v>
      </c>
      <c r="T271" s="23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7" t="s">
        <v>150</v>
      </c>
      <c r="AT271" s="237" t="s">
        <v>145</v>
      </c>
      <c r="AU271" s="237" t="s">
        <v>86</v>
      </c>
      <c r="AY271" s="17" t="s">
        <v>143</v>
      </c>
      <c r="BE271" s="238">
        <f>IF(N271="základní",J271,0)</f>
        <v>0</v>
      </c>
      <c r="BF271" s="238">
        <f>IF(N271="snížená",J271,0)</f>
        <v>0</v>
      </c>
      <c r="BG271" s="238">
        <f>IF(N271="zákl. přenesená",J271,0)</f>
        <v>0</v>
      </c>
      <c r="BH271" s="238">
        <f>IF(N271="sníž. přenesená",J271,0)</f>
        <v>0</v>
      </c>
      <c r="BI271" s="238">
        <f>IF(N271="nulová",J271,0)</f>
        <v>0</v>
      </c>
      <c r="BJ271" s="17" t="s">
        <v>84</v>
      </c>
      <c r="BK271" s="238">
        <f>ROUND(I271*H271,2)</f>
        <v>0</v>
      </c>
      <c r="BL271" s="17" t="s">
        <v>150</v>
      </c>
      <c r="BM271" s="237" t="s">
        <v>404</v>
      </c>
    </row>
    <row r="272" s="2" customFormat="1" ht="16.5" customHeight="1">
      <c r="A272" s="38"/>
      <c r="B272" s="39"/>
      <c r="C272" s="226" t="s">
        <v>405</v>
      </c>
      <c r="D272" s="226" t="s">
        <v>145</v>
      </c>
      <c r="E272" s="227" t="s">
        <v>406</v>
      </c>
      <c r="F272" s="228" t="s">
        <v>407</v>
      </c>
      <c r="G272" s="229" t="s">
        <v>308</v>
      </c>
      <c r="H272" s="230">
        <v>2</v>
      </c>
      <c r="I272" s="231"/>
      <c r="J272" s="232">
        <f>ROUND(I272*H272,2)</f>
        <v>0</v>
      </c>
      <c r="K272" s="228" t="s">
        <v>149</v>
      </c>
      <c r="L272" s="44"/>
      <c r="M272" s="233" t="s">
        <v>1</v>
      </c>
      <c r="N272" s="234" t="s">
        <v>42</v>
      </c>
      <c r="O272" s="91"/>
      <c r="P272" s="235">
        <f>O272*H272</f>
        <v>0</v>
      </c>
      <c r="Q272" s="235">
        <v>0.054460000000000001</v>
      </c>
      <c r="R272" s="235">
        <f>Q272*H272</f>
        <v>0.10892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150</v>
      </c>
      <c r="AT272" s="237" t="s">
        <v>145</v>
      </c>
      <c r="AU272" s="237" t="s">
        <v>86</v>
      </c>
      <c r="AY272" s="17" t="s">
        <v>143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84</v>
      </c>
      <c r="BK272" s="238">
        <f>ROUND(I272*H272,2)</f>
        <v>0</v>
      </c>
      <c r="BL272" s="17" t="s">
        <v>150</v>
      </c>
      <c r="BM272" s="237" t="s">
        <v>408</v>
      </c>
    </row>
    <row r="273" s="2" customFormat="1" ht="21.75" customHeight="1">
      <c r="A273" s="38"/>
      <c r="B273" s="39"/>
      <c r="C273" s="226" t="s">
        <v>409</v>
      </c>
      <c r="D273" s="226" t="s">
        <v>145</v>
      </c>
      <c r="E273" s="227" t="s">
        <v>410</v>
      </c>
      <c r="F273" s="228" t="s">
        <v>411</v>
      </c>
      <c r="G273" s="229" t="s">
        <v>308</v>
      </c>
      <c r="H273" s="230">
        <v>3</v>
      </c>
      <c r="I273" s="231"/>
      <c r="J273" s="232">
        <f>ROUND(I273*H273,2)</f>
        <v>0</v>
      </c>
      <c r="K273" s="228" t="s">
        <v>149</v>
      </c>
      <c r="L273" s="44"/>
      <c r="M273" s="233" t="s">
        <v>1</v>
      </c>
      <c r="N273" s="234" t="s">
        <v>42</v>
      </c>
      <c r="O273" s="91"/>
      <c r="P273" s="235">
        <f>O273*H273</f>
        <v>0</v>
      </c>
      <c r="Q273" s="235">
        <v>0.0065500000000000003</v>
      </c>
      <c r="R273" s="235">
        <f>Q273*H273</f>
        <v>0.019650000000000001</v>
      </c>
      <c r="S273" s="235">
        <v>0</v>
      </c>
      <c r="T273" s="23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7" t="s">
        <v>150</v>
      </c>
      <c r="AT273" s="237" t="s">
        <v>145</v>
      </c>
      <c r="AU273" s="237" t="s">
        <v>86</v>
      </c>
      <c r="AY273" s="17" t="s">
        <v>143</v>
      </c>
      <c r="BE273" s="238">
        <f>IF(N273="základní",J273,0)</f>
        <v>0</v>
      </c>
      <c r="BF273" s="238">
        <f>IF(N273="snížená",J273,0)</f>
        <v>0</v>
      </c>
      <c r="BG273" s="238">
        <f>IF(N273="zákl. přenesená",J273,0)</f>
        <v>0</v>
      </c>
      <c r="BH273" s="238">
        <f>IF(N273="sníž. přenesená",J273,0)</f>
        <v>0</v>
      </c>
      <c r="BI273" s="238">
        <f>IF(N273="nulová",J273,0)</f>
        <v>0</v>
      </c>
      <c r="BJ273" s="17" t="s">
        <v>84</v>
      </c>
      <c r="BK273" s="238">
        <f>ROUND(I273*H273,2)</f>
        <v>0</v>
      </c>
      <c r="BL273" s="17" t="s">
        <v>150</v>
      </c>
      <c r="BM273" s="237" t="s">
        <v>412</v>
      </c>
    </row>
    <row r="274" s="2" customFormat="1" ht="16.5" customHeight="1">
      <c r="A274" s="38"/>
      <c r="B274" s="39"/>
      <c r="C274" s="226" t="s">
        <v>413</v>
      </c>
      <c r="D274" s="226" t="s">
        <v>145</v>
      </c>
      <c r="E274" s="227" t="s">
        <v>414</v>
      </c>
      <c r="F274" s="228" t="s">
        <v>415</v>
      </c>
      <c r="G274" s="229" t="s">
        <v>308</v>
      </c>
      <c r="H274" s="230">
        <v>3</v>
      </c>
      <c r="I274" s="231"/>
      <c r="J274" s="232">
        <f>ROUND(I274*H274,2)</f>
        <v>0</v>
      </c>
      <c r="K274" s="228" t="s">
        <v>149</v>
      </c>
      <c r="L274" s="44"/>
      <c r="M274" s="233" t="s">
        <v>1</v>
      </c>
      <c r="N274" s="234" t="s">
        <v>42</v>
      </c>
      <c r="O274" s="91"/>
      <c r="P274" s="235">
        <f>O274*H274</f>
        <v>0</v>
      </c>
      <c r="Q274" s="235">
        <v>0</v>
      </c>
      <c r="R274" s="235">
        <f>Q274*H274</f>
        <v>0</v>
      </c>
      <c r="S274" s="235">
        <v>0</v>
      </c>
      <c r="T274" s="23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7" t="s">
        <v>150</v>
      </c>
      <c r="AT274" s="237" t="s">
        <v>145</v>
      </c>
      <c r="AU274" s="237" t="s">
        <v>86</v>
      </c>
      <c r="AY274" s="17" t="s">
        <v>143</v>
      </c>
      <c r="BE274" s="238">
        <f>IF(N274="základní",J274,0)</f>
        <v>0</v>
      </c>
      <c r="BF274" s="238">
        <f>IF(N274="snížená",J274,0)</f>
        <v>0</v>
      </c>
      <c r="BG274" s="238">
        <f>IF(N274="zákl. přenesená",J274,0)</f>
        <v>0</v>
      </c>
      <c r="BH274" s="238">
        <f>IF(N274="sníž. přenesená",J274,0)</f>
        <v>0</v>
      </c>
      <c r="BI274" s="238">
        <f>IF(N274="nulová",J274,0)</f>
        <v>0</v>
      </c>
      <c r="BJ274" s="17" t="s">
        <v>84</v>
      </c>
      <c r="BK274" s="238">
        <f>ROUND(I274*H274,2)</f>
        <v>0</v>
      </c>
      <c r="BL274" s="17" t="s">
        <v>150</v>
      </c>
      <c r="BM274" s="237" t="s">
        <v>416</v>
      </c>
    </row>
    <row r="275" s="2" customFormat="1" ht="16.5" customHeight="1">
      <c r="A275" s="38"/>
      <c r="B275" s="39"/>
      <c r="C275" s="226" t="s">
        <v>417</v>
      </c>
      <c r="D275" s="226" t="s">
        <v>145</v>
      </c>
      <c r="E275" s="227" t="s">
        <v>418</v>
      </c>
      <c r="F275" s="228" t="s">
        <v>419</v>
      </c>
      <c r="G275" s="229" t="s">
        <v>308</v>
      </c>
      <c r="H275" s="230">
        <v>3</v>
      </c>
      <c r="I275" s="231"/>
      <c r="J275" s="232">
        <f>ROUND(I275*H275,2)</f>
        <v>0</v>
      </c>
      <c r="K275" s="228" t="s">
        <v>149</v>
      </c>
      <c r="L275" s="44"/>
      <c r="M275" s="233" t="s">
        <v>1</v>
      </c>
      <c r="N275" s="234" t="s">
        <v>42</v>
      </c>
      <c r="O275" s="91"/>
      <c r="P275" s="235">
        <f>O275*H275</f>
        <v>0</v>
      </c>
      <c r="Q275" s="235">
        <v>0.0064599999999999996</v>
      </c>
      <c r="R275" s="235">
        <f>Q275*H275</f>
        <v>0.019379999999999998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150</v>
      </c>
      <c r="AT275" s="237" t="s">
        <v>145</v>
      </c>
      <c r="AU275" s="237" t="s">
        <v>86</v>
      </c>
      <c r="AY275" s="17" t="s">
        <v>143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84</v>
      </c>
      <c r="BK275" s="238">
        <f>ROUND(I275*H275,2)</f>
        <v>0</v>
      </c>
      <c r="BL275" s="17" t="s">
        <v>150</v>
      </c>
      <c r="BM275" s="237" t="s">
        <v>420</v>
      </c>
    </row>
    <row r="276" s="2" customFormat="1" ht="16.5" customHeight="1">
      <c r="A276" s="38"/>
      <c r="B276" s="39"/>
      <c r="C276" s="226" t="s">
        <v>421</v>
      </c>
      <c r="D276" s="226" t="s">
        <v>145</v>
      </c>
      <c r="E276" s="227" t="s">
        <v>422</v>
      </c>
      <c r="F276" s="228" t="s">
        <v>423</v>
      </c>
      <c r="G276" s="229" t="s">
        <v>287</v>
      </c>
      <c r="H276" s="230">
        <v>1</v>
      </c>
      <c r="I276" s="231"/>
      <c r="J276" s="232">
        <f>ROUND(I276*H276,2)</f>
        <v>0</v>
      </c>
      <c r="K276" s="228" t="s">
        <v>149</v>
      </c>
      <c r="L276" s="44"/>
      <c r="M276" s="233" t="s">
        <v>1</v>
      </c>
      <c r="N276" s="234" t="s">
        <v>42</v>
      </c>
      <c r="O276" s="91"/>
      <c r="P276" s="235">
        <f>O276*H276</f>
        <v>0</v>
      </c>
      <c r="Q276" s="235">
        <v>0.18318999999999999</v>
      </c>
      <c r="R276" s="235">
        <f>Q276*H276</f>
        <v>0.18318999999999999</v>
      </c>
      <c r="S276" s="235">
        <v>0</v>
      </c>
      <c r="T276" s="23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150</v>
      </c>
      <c r="AT276" s="237" t="s">
        <v>145</v>
      </c>
      <c r="AU276" s="237" t="s">
        <v>86</v>
      </c>
      <c r="AY276" s="17" t="s">
        <v>143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84</v>
      </c>
      <c r="BK276" s="238">
        <f>ROUND(I276*H276,2)</f>
        <v>0</v>
      </c>
      <c r="BL276" s="17" t="s">
        <v>150</v>
      </c>
      <c r="BM276" s="237" t="s">
        <v>424</v>
      </c>
    </row>
    <row r="277" s="13" customFormat="1">
      <c r="A277" s="13"/>
      <c r="B277" s="239"/>
      <c r="C277" s="240"/>
      <c r="D277" s="241" t="s">
        <v>152</v>
      </c>
      <c r="E277" s="242" t="s">
        <v>1</v>
      </c>
      <c r="F277" s="243" t="s">
        <v>425</v>
      </c>
      <c r="G277" s="240"/>
      <c r="H277" s="244">
        <v>1</v>
      </c>
      <c r="I277" s="245"/>
      <c r="J277" s="240"/>
      <c r="K277" s="240"/>
      <c r="L277" s="246"/>
      <c r="M277" s="247"/>
      <c r="N277" s="248"/>
      <c r="O277" s="248"/>
      <c r="P277" s="248"/>
      <c r="Q277" s="248"/>
      <c r="R277" s="248"/>
      <c r="S277" s="248"/>
      <c r="T277" s="24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0" t="s">
        <v>152</v>
      </c>
      <c r="AU277" s="250" t="s">
        <v>86</v>
      </c>
      <c r="AV277" s="13" t="s">
        <v>86</v>
      </c>
      <c r="AW277" s="13" t="s">
        <v>32</v>
      </c>
      <c r="AX277" s="13" t="s">
        <v>84</v>
      </c>
      <c r="AY277" s="250" t="s">
        <v>143</v>
      </c>
    </row>
    <row r="278" s="2" customFormat="1" ht="16.5" customHeight="1">
      <c r="A278" s="38"/>
      <c r="B278" s="39"/>
      <c r="C278" s="226" t="s">
        <v>426</v>
      </c>
      <c r="D278" s="226" t="s">
        <v>145</v>
      </c>
      <c r="E278" s="227" t="s">
        <v>427</v>
      </c>
      <c r="F278" s="228" t="s">
        <v>428</v>
      </c>
      <c r="G278" s="229" t="s">
        <v>287</v>
      </c>
      <c r="H278" s="230">
        <v>10</v>
      </c>
      <c r="I278" s="231"/>
      <c r="J278" s="232">
        <f>ROUND(I278*H278,2)</f>
        <v>0</v>
      </c>
      <c r="K278" s="228" t="s">
        <v>149</v>
      </c>
      <c r="L278" s="44"/>
      <c r="M278" s="233" t="s">
        <v>1</v>
      </c>
      <c r="N278" s="234" t="s">
        <v>42</v>
      </c>
      <c r="O278" s="91"/>
      <c r="P278" s="235">
        <f>O278*H278</f>
        <v>0</v>
      </c>
      <c r="Q278" s="235">
        <v>0.00012999999999999999</v>
      </c>
      <c r="R278" s="235">
        <f>Q278*H278</f>
        <v>0.0012999999999999999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150</v>
      </c>
      <c r="AT278" s="237" t="s">
        <v>145</v>
      </c>
      <c r="AU278" s="237" t="s">
        <v>86</v>
      </c>
      <c r="AY278" s="17" t="s">
        <v>143</v>
      </c>
      <c r="BE278" s="238">
        <f>IF(N278="základní",J278,0)</f>
        <v>0</v>
      </c>
      <c r="BF278" s="238">
        <f>IF(N278="snížená",J278,0)</f>
        <v>0</v>
      </c>
      <c r="BG278" s="238">
        <f>IF(N278="zákl. přenesená",J278,0)</f>
        <v>0</v>
      </c>
      <c r="BH278" s="238">
        <f>IF(N278="sníž. přenesená",J278,0)</f>
        <v>0</v>
      </c>
      <c r="BI278" s="238">
        <f>IF(N278="nulová",J278,0)</f>
        <v>0</v>
      </c>
      <c r="BJ278" s="17" t="s">
        <v>84</v>
      </c>
      <c r="BK278" s="238">
        <f>ROUND(I278*H278,2)</f>
        <v>0</v>
      </c>
      <c r="BL278" s="17" t="s">
        <v>150</v>
      </c>
      <c r="BM278" s="237" t="s">
        <v>429</v>
      </c>
    </row>
    <row r="279" s="12" customFormat="1" ht="22.8" customHeight="1">
      <c r="A279" s="12"/>
      <c r="B279" s="210"/>
      <c r="C279" s="211"/>
      <c r="D279" s="212" t="s">
        <v>76</v>
      </c>
      <c r="E279" s="224" t="s">
        <v>194</v>
      </c>
      <c r="F279" s="224" t="s">
        <v>430</v>
      </c>
      <c r="G279" s="211"/>
      <c r="H279" s="211"/>
      <c r="I279" s="214"/>
      <c r="J279" s="225">
        <f>BK279</f>
        <v>0</v>
      </c>
      <c r="K279" s="211"/>
      <c r="L279" s="216"/>
      <c r="M279" s="217"/>
      <c r="N279" s="218"/>
      <c r="O279" s="218"/>
      <c r="P279" s="219">
        <f>SUM(P280:P322)</f>
        <v>0</v>
      </c>
      <c r="Q279" s="218"/>
      <c r="R279" s="219">
        <f>SUM(R280:R322)</f>
        <v>0.0026359999999999999</v>
      </c>
      <c r="S279" s="218"/>
      <c r="T279" s="220">
        <f>SUM(T280:T322)</f>
        <v>15.720212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21" t="s">
        <v>84</v>
      </c>
      <c r="AT279" s="222" t="s">
        <v>76</v>
      </c>
      <c r="AU279" s="222" t="s">
        <v>84</v>
      </c>
      <c r="AY279" s="221" t="s">
        <v>143</v>
      </c>
      <c r="BK279" s="223">
        <f>SUM(BK280:BK322)</f>
        <v>0</v>
      </c>
    </row>
    <row r="280" s="2" customFormat="1" ht="21.75" customHeight="1">
      <c r="A280" s="38"/>
      <c r="B280" s="39"/>
      <c r="C280" s="226" t="s">
        <v>431</v>
      </c>
      <c r="D280" s="226" t="s">
        <v>145</v>
      </c>
      <c r="E280" s="227" t="s">
        <v>432</v>
      </c>
      <c r="F280" s="228" t="s">
        <v>433</v>
      </c>
      <c r="G280" s="229" t="s">
        <v>148</v>
      </c>
      <c r="H280" s="230">
        <v>63.979999999999997</v>
      </c>
      <c r="I280" s="231"/>
      <c r="J280" s="232">
        <f>ROUND(I280*H280,2)</f>
        <v>0</v>
      </c>
      <c r="K280" s="228" t="s">
        <v>149</v>
      </c>
      <c r="L280" s="44"/>
      <c r="M280" s="233" t="s">
        <v>1</v>
      </c>
      <c r="N280" s="234" t="s">
        <v>42</v>
      </c>
      <c r="O280" s="91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150</v>
      </c>
      <c r="AT280" s="237" t="s">
        <v>145</v>
      </c>
      <c r="AU280" s="237" t="s">
        <v>86</v>
      </c>
      <c r="AY280" s="17" t="s">
        <v>143</v>
      </c>
      <c r="BE280" s="238">
        <f>IF(N280="základní",J280,0)</f>
        <v>0</v>
      </c>
      <c r="BF280" s="238">
        <f>IF(N280="snížená",J280,0)</f>
        <v>0</v>
      </c>
      <c r="BG280" s="238">
        <f>IF(N280="zákl. přenesená",J280,0)</f>
        <v>0</v>
      </c>
      <c r="BH280" s="238">
        <f>IF(N280="sníž. přenesená",J280,0)</f>
        <v>0</v>
      </c>
      <c r="BI280" s="238">
        <f>IF(N280="nulová",J280,0)</f>
        <v>0</v>
      </c>
      <c r="BJ280" s="17" t="s">
        <v>84</v>
      </c>
      <c r="BK280" s="238">
        <f>ROUND(I280*H280,2)</f>
        <v>0</v>
      </c>
      <c r="BL280" s="17" t="s">
        <v>150</v>
      </c>
      <c r="BM280" s="237" t="s">
        <v>434</v>
      </c>
    </row>
    <row r="281" s="13" customFormat="1">
      <c r="A281" s="13"/>
      <c r="B281" s="239"/>
      <c r="C281" s="240"/>
      <c r="D281" s="241" t="s">
        <v>152</v>
      </c>
      <c r="E281" s="242" t="s">
        <v>1</v>
      </c>
      <c r="F281" s="243" t="s">
        <v>435</v>
      </c>
      <c r="G281" s="240"/>
      <c r="H281" s="244">
        <v>63.979999999999997</v>
      </c>
      <c r="I281" s="245"/>
      <c r="J281" s="240"/>
      <c r="K281" s="240"/>
      <c r="L281" s="246"/>
      <c r="M281" s="247"/>
      <c r="N281" s="248"/>
      <c r="O281" s="248"/>
      <c r="P281" s="248"/>
      <c r="Q281" s="248"/>
      <c r="R281" s="248"/>
      <c r="S281" s="248"/>
      <c r="T281" s="24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0" t="s">
        <v>152</v>
      </c>
      <c r="AU281" s="250" t="s">
        <v>86</v>
      </c>
      <c r="AV281" s="13" t="s">
        <v>86</v>
      </c>
      <c r="AW281" s="13" t="s">
        <v>32</v>
      </c>
      <c r="AX281" s="13" t="s">
        <v>77</v>
      </c>
      <c r="AY281" s="250" t="s">
        <v>143</v>
      </c>
    </row>
    <row r="282" s="14" customFormat="1">
      <c r="A282" s="14"/>
      <c r="B282" s="251"/>
      <c r="C282" s="252"/>
      <c r="D282" s="241" t="s">
        <v>152</v>
      </c>
      <c r="E282" s="253" t="s">
        <v>1</v>
      </c>
      <c r="F282" s="254" t="s">
        <v>155</v>
      </c>
      <c r="G282" s="252"/>
      <c r="H282" s="255">
        <v>63.979999999999997</v>
      </c>
      <c r="I282" s="256"/>
      <c r="J282" s="252"/>
      <c r="K282" s="252"/>
      <c r="L282" s="257"/>
      <c r="M282" s="258"/>
      <c r="N282" s="259"/>
      <c r="O282" s="259"/>
      <c r="P282" s="259"/>
      <c r="Q282" s="259"/>
      <c r="R282" s="259"/>
      <c r="S282" s="259"/>
      <c r="T282" s="26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1" t="s">
        <v>152</v>
      </c>
      <c r="AU282" s="261" t="s">
        <v>86</v>
      </c>
      <c r="AV282" s="14" t="s">
        <v>150</v>
      </c>
      <c r="AW282" s="14" t="s">
        <v>32</v>
      </c>
      <c r="AX282" s="14" t="s">
        <v>84</v>
      </c>
      <c r="AY282" s="261" t="s">
        <v>143</v>
      </c>
    </row>
    <row r="283" s="2" customFormat="1" ht="16.5" customHeight="1">
      <c r="A283" s="38"/>
      <c r="B283" s="39"/>
      <c r="C283" s="226" t="s">
        <v>436</v>
      </c>
      <c r="D283" s="226" t="s">
        <v>145</v>
      </c>
      <c r="E283" s="227" t="s">
        <v>437</v>
      </c>
      <c r="F283" s="228" t="s">
        <v>438</v>
      </c>
      <c r="G283" s="229" t="s">
        <v>148</v>
      </c>
      <c r="H283" s="230">
        <v>22.75</v>
      </c>
      <c r="I283" s="231"/>
      <c r="J283" s="232">
        <f>ROUND(I283*H283,2)</f>
        <v>0</v>
      </c>
      <c r="K283" s="228" t="s">
        <v>149</v>
      </c>
      <c r="L283" s="44"/>
      <c r="M283" s="233" t="s">
        <v>1</v>
      </c>
      <c r="N283" s="234" t="s">
        <v>42</v>
      </c>
      <c r="O283" s="91"/>
      <c r="P283" s="235">
        <f>O283*H283</f>
        <v>0</v>
      </c>
      <c r="Q283" s="235">
        <v>0</v>
      </c>
      <c r="R283" s="235">
        <f>Q283*H283</f>
        <v>0</v>
      </c>
      <c r="S283" s="235">
        <v>0.20799999999999999</v>
      </c>
      <c r="T283" s="236">
        <f>S283*H283</f>
        <v>4.7320000000000002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7" t="s">
        <v>150</v>
      </c>
      <c r="AT283" s="237" t="s">
        <v>145</v>
      </c>
      <c r="AU283" s="237" t="s">
        <v>86</v>
      </c>
      <c r="AY283" s="17" t="s">
        <v>143</v>
      </c>
      <c r="BE283" s="238">
        <f>IF(N283="základní",J283,0)</f>
        <v>0</v>
      </c>
      <c r="BF283" s="238">
        <f>IF(N283="snížená",J283,0)</f>
        <v>0</v>
      </c>
      <c r="BG283" s="238">
        <f>IF(N283="zákl. přenesená",J283,0)</f>
        <v>0</v>
      </c>
      <c r="BH283" s="238">
        <f>IF(N283="sníž. přenesená",J283,0)</f>
        <v>0</v>
      </c>
      <c r="BI283" s="238">
        <f>IF(N283="nulová",J283,0)</f>
        <v>0</v>
      </c>
      <c r="BJ283" s="17" t="s">
        <v>84</v>
      </c>
      <c r="BK283" s="238">
        <f>ROUND(I283*H283,2)</f>
        <v>0</v>
      </c>
      <c r="BL283" s="17" t="s">
        <v>150</v>
      </c>
      <c r="BM283" s="237" t="s">
        <v>439</v>
      </c>
    </row>
    <row r="284" s="13" customFormat="1">
      <c r="A284" s="13"/>
      <c r="B284" s="239"/>
      <c r="C284" s="240"/>
      <c r="D284" s="241" t="s">
        <v>152</v>
      </c>
      <c r="E284" s="242" t="s">
        <v>1</v>
      </c>
      <c r="F284" s="243" t="s">
        <v>440</v>
      </c>
      <c r="G284" s="240"/>
      <c r="H284" s="244">
        <v>22.75</v>
      </c>
      <c r="I284" s="245"/>
      <c r="J284" s="240"/>
      <c r="K284" s="240"/>
      <c r="L284" s="246"/>
      <c r="M284" s="247"/>
      <c r="N284" s="248"/>
      <c r="O284" s="248"/>
      <c r="P284" s="248"/>
      <c r="Q284" s="248"/>
      <c r="R284" s="248"/>
      <c r="S284" s="248"/>
      <c r="T284" s="24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0" t="s">
        <v>152</v>
      </c>
      <c r="AU284" s="250" t="s">
        <v>86</v>
      </c>
      <c r="AV284" s="13" t="s">
        <v>86</v>
      </c>
      <c r="AW284" s="13" t="s">
        <v>32</v>
      </c>
      <c r="AX284" s="13" t="s">
        <v>84</v>
      </c>
      <c r="AY284" s="250" t="s">
        <v>143</v>
      </c>
    </row>
    <row r="285" s="2" customFormat="1" ht="21.75" customHeight="1">
      <c r="A285" s="38"/>
      <c r="B285" s="39"/>
      <c r="C285" s="226" t="s">
        <v>441</v>
      </c>
      <c r="D285" s="226" t="s">
        <v>145</v>
      </c>
      <c r="E285" s="227" t="s">
        <v>442</v>
      </c>
      <c r="F285" s="228" t="s">
        <v>443</v>
      </c>
      <c r="G285" s="229" t="s">
        <v>174</v>
      </c>
      <c r="H285" s="230">
        <v>0.073999999999999996</v>
      </c>
      <c r="I285" s="231"/>
      <c r="J285" s="232">
        <f>ROUND(I285*H285,2)</f>
        <v>0</v>
      </c>
      <c r="K285" s="228" t="s">
        <v>149</v>
      </c>
      <c r="L285" s="44"/>
      <c r="M285" s="233" t="s">
        <v>1</v>
      </c>
      <c r="N285" s="234" t="s">
        <v>42</v>
      </c>
      <c r="O285" s="91"/>
      <c r="P285" s="235">
        <f>O285*H285</f>
        <v>0</v>
      </c>
      <c r="Q285" s="235">
        <v>0</v>
      </c>
      <c r="R285" s="235">
        <f>Q285*H285</f>
        <v>0</v>
      </c>
      <c r="S285" s="235">
        <v>2.2000000000000002</v>
      </c>
      <c r="T285" s="236">
        <f>S285*H285</f>
        <v>0.1628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7" t="s">
        <v>150</v>
      </c>
      <c r="AT285" s="237" t="s">
        <v>145</v>
      </c>
      <c r="AU285" s="237" t="s">
        <v>86</v>
      </c>
      <c r="AY285" s="17" t="s">
        <v>143</v>
      </c>
      <c r="BE285" s="238">
        <f>IF(N285="základní",J285,0)</f>
        <v>0</v>
      </c>
      <c r="BF285" s="238">
        <f>IF(N285="snížená",J285,0)</f>
        <v>0</v>
      </c>
      <c r="BG285" s="238">
        <f>IF(N285="zákl. přenesená",J285,0)</f>
        <v>0</v>
      </c>
      <c r="BH285" s="238">
        <f>IF(N285="sníž. přenesená",J285,0)</f>
        <v>0</v>
      </c>
      <c r="BI285" s="238">
        <f>IF(N285="nulová",J285,0)</f>
        <v>0</v>
      </c>
      <c r="BJ285" s="17" t="s">
        <v>84</v>
      </c>
      <c r="BK285" s="238">
        <f>ROUND(I285*H285,2)</f>
        <v>0</v>
      </c>
      <c r="BL285" s="17" t="s">
        <v>150</v>
      </c>
      <c r="BM285" s="237" t="s">
        <v>444</v>
      </c>
    </row>
    <row r="286" s="13" customFormat="1">
      <c r="A286" s="13"/>
      <c r="B286" s="239"/>
      <c r="C286" s="240"/>
      <c r="D286" s="241" t="s">
        <v>152</v>
      </c>
      <c r="E286" s="242" t="s">
        <v>1</v>
      </c>
      <c r="F286" s="243" t="s">
        <v>445</v>
      </c>
      <c r="G286" s="240"/>
      <c r="H286" s="244">
        <v>0.073999999999999996</v>
      </c>
      <c r="I286" s="245"/>
      <c r="J286" s="240"/>
      <c r="K286" s="240"/>
      <c r="L286" s="246"/>
      <c r="M286" s="247"/>
      <c r="N286" s="248"/>
      <c r="O286" s="248"/>
      <c r="P286" s="248"/>
      <c r="Q286" s="248"/>
      <c r="R286" s="248"/>
      <c r="S286" s="248"/>
      <c r="T286" s="24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0" t="s">
        <v>152</v>
      </c>
      <c r="AU286" s="250" t="s">
        <v>86</v>
      </c>
      <c r="AV286" s="13" t="s">
        <v>86</v>
      </c>
      <c r="AW286" s="13" t="s">
        <v>32</v>
      </c>
      <c r="AX286" s="13" t="s">
        <v>84</v>
      </c>
      <c r="AY286" s="250" t="s">
        <v>143</v>
      </c>
    </row>
    <row r="287" s="2" customFormat="1" ht="16.5" customHeight="1">
      <c r="A287" s="38"/>
      <c r="B287" s="39"/>
      <c r="C287" s="226" t="s">
        <v>446</v>
      </c>
      <c r="D287" s="226" t="s">
        <v>145</v>
      </c>
      <c r="E287" s="227" t="s">
        <v>447</v>
      </c>
      <c r="F287" s="228" t="s">
        <v>448</v>
      </c>
      <c r="G287" s="229" t="s">
        <v>174</v>
      </c>
      <c r="H287" s="230">
        <v>0.073999999999999996</v>
      </c>
      <c r="I287" s="231"/>
      <c r="J287" s="232">
        <f>ROUND(I287*H287,2)</f>
        <v>0</v>
      </c>
      <c r="K287" s="228" t="s">
        <v>149</v>
      </c>
      <c r="L287" s="44"/>
      <c r="M287" s="233" t="s">
        <v>1</v>
      </c>
      <c r="N287" s="234" t="s">
        <v>42</v>
      </c>
      <c r="O287" s="91"/>
      <c r="P287" s="235">
        <f>O287*H287</f>
        <v>0</v>
      </c>
      <c r="Q287" s="235">
        <v>0</v>
      </c>
      <c r="R287" s="235">
        <f>Q287*H287</f>
        <v>0</v>
      </c>
      <c r="S287" s="235">
        <v>0.043999999999999997</v>
      </c>
      <c r="T287" s="236">
        <f>S287*H287</f>
        <v>0.0032559999999999998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7" t="s">
        <v>150</v>
      </c>
      <c r="AT287" s="237" t="s">
        <v>145</v>
      </c>
      <c r="AU287" s="237" t="s">
        <v>86</v>
      </c>
      <c r="AY287" s="17" t="s">
        <v>143</v>
      </c>
      <c r="BE287" s="238">
        <f>IF(N287="základní",J287,0)</f>
        <v>0</v>
      </c>
      <c r="BF287" s="238">
        <f>IF(N287="snížená",J287,0)</f>
        <v>0</v>
      </c>
      <c r="BG287" s="238">
        <f>IF(N287="zákl. přenesená",J287,0)</f>
        <v>0</v>
      </c>
      <c r="BH287" s="238">
        <f>IF(N287="sníž. přenesená",J287,0)</f>
        <v>0</v>
      </c>
      <c r="BI287" s="238">
        <f>IF(N287="nulová",J287,0)</f>
        <v>0</v>
      </c>
      <c r="BJ287" s="17" t="s">
        <v>84</v>
      </c>
      <c r="BK287" s="238">
        <f>ROUND(I287*H287,2)</f>
        <v>0</v>
      </c>
      <c r="BL287" s="17" t="s">
        <v>150</v>
      </c>
      <c r="BM287" s="237" t="s">
        <v>449</v>
      </c>
    </row>
    <row r="288" s="2" customFormat="1" ht="16.5" customHeight="1">
      <c r="A288" s="38"/>
      <c r="B288" s="39"/>
      <c r="C288" s="226" t="s">
        <v>450</v>
      </c>
      <c r="D288" s="226" t="s">
        <v>145</v>
      </c>
      <c r="E288" s="227" t="s">
        <v>451</v>
      </c>
      <c r="F288" s="228" t="s">
        <v>452</v>
      </c>
      <c r="G288" s="229" t="s">
        <v>308</v>
      </c>
      <c r="H288" s="230">
        <v>4</v>
      </c>
      <c r="I288" s="231"/>
      <c r="J288" s="232">
        <f>ROUND(I288*H288,2)</f>
        <v>0</v>
      </c>
      <c r="K288" s="228" t="s">
        <v>149</v>
      </c>
      <c r="L288" s="44"/>
      <c r="M288" s="233" t="s">
        <v>1</v>
      </c>
      <c r="N288" s="234" t="s">
        <v>42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0.16500000000000001</v>
      </c>
      <c r="T288" s="236">
        <f>S288*H288</f>
        <v>0.66000000000000003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150</v>
      </c>
      <c r="AT288" s="237" t="s">
        <v>145</v>
      </c>
      <c r="AU288" s="237" t="s">
        <v>86</v>
      </c>
      <c r="AY288" s="17" t="s">
        <v>143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84</v>
      </c>
      <c r="BK288" s="238">
        <f>ROUND(I288*H288,2)</f>
        <v>0</v>
      </c>
      <c r="BL288" s="17" t="s">
        <v>150</v>
      </c>
      <c r="BM288" s="237" t="s">
        <v>453</v>
      </c>
    </row>
    <row r="289" s="13" customFormat="1">
      <c r="A289" s="13"/>
      <c r="B289" s="239"/>
      <c r="C289" s="240"/>
      <c r="D289" s="241" t="s">
        <v>152</v>
      </c>
      <c r="E289" s="242" t="s">
        <v>1</v>
      </c>
      <c r="F289" s="243" t="s">
        <v>454</v>
      </c>
      <c r="G289" s="240"/>
      <c r="H289" s="244">
        <v>4</v>
      </c>
      <c r="I289" s="245"/>
      <c r="J289" s="240"/>
      <c r="K289" s="240"/>
      <c r="L289" s="246"/>
      <c r="M289" s="247"/>
      <c r="N289" s="248"/>
      <c r="O289" s="248"/>
      <c r="P289" s="248"/>
      <c r="Q289" s="248"/>
      <c r="R289" s="248"/>
      <c r="S289" s="248"/>
      <c r="T289" s="24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0" t="s">
        <v>152</v>
      </c>
      <c r="AU289" s="250" t="s">
        <v>86</v>
      </c>
      <c r="AV289" s="13" t="s">
        <v>86</v>
      </c>
      <c r="AW289" s="13" t="s">
        <v>32</v>
      </c>
      <c r="AX289" s="13" t="s">
        <v>84</v>
      </c>
      <c r="AY289" s="250" t="s">
        <v>143</v>
      </c>
    </row>
    <row r="290" s="2" customFormat="1" ht="16.5" customHeight="1">
      <c r="A290" s="38"/>
      <c r="B290" s="39"/>
      <c r="C290" s="226" t="s">
        <v>455</v>
      </c>
      <c r="D290" s="226" t="s">
        <v>145</v>
      </c>
      <c r="E290" s="227" t="s">
        <v>456</v>
      </c>
      <c r="F290" s="228" t="s">
        <v>457</v>
      </c>
      <c r="G290" s="229" t="s">
        <v>287</v>
      </c>
      <c r="H290" s="230">
        <v>5.0999999999999996</v>
      </c>
      <c r="I290" s="231"/>
      <c r="J290" s="232">
        <f>ROUND(I290*H290,2)</f>
        <v>0</v>
      </c>
      <c r="K290" s="228" t="s">
        <v>149</v>
      </c>
      <c r="L290" s="44"/>
      <c r="M290" s="233" t="s">
        <v>1</v>
      </c>
      <c r="N290" s="234" t="s">
        <v>42</v>
      </c>
      <c r="O290" s="91"/>
      <c r="P290" s="235">
        <f>O290*H290</f>
        <v>0</v>
      </c>
      <c r="Q290" s="235">
        <v>0</v>
      </c>
      <c r="R290" s="235">
        <f>Q290*H290</f>
        <v>0</v>
      </c>
      <c r="S290" s="235">
        <v>0.0094500000000000001</v>
      </c>
      <c r="T290" s="236">
        <f>S290*H290</f>
        <v>0.048194999999999995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7" t="s">
        <v>150</v>
      </c>
      <c r="AT290" s="237" t="s">
        <v>145</v>
      </c>
      <c r="AU290" s="237" t="s">
        <v>86</v>
      </c>
      <c r="AY290" s="17" t="s">
        <v>143</v>
      </c>
      <c r="BE290" s="238">
        <f>IF(N290="základní",J290,0)</f>
        <v>0</v>
      </c>
      <c r="BF290" s="238">
        <f>IF(N290="snížená",J290,0)</f>
        <v>0</v>
      </c>
      <c r="BG290" s="238">
        <f>IF(N290="zákl. přenesená",J290,0)</f>
        <v>0</v>
      </c>
      <c r="BH290" s="238">
        <f>IF(N290="sníž. přenesená",J290,0)</f>
        <v>0</v>
      </c>
      <c r="BI290" s="238">
        <f>IF(N290="nulová",J290,0)</f>
        <v>0</v>
      </c>
      <c r="BJ290" s="17" t="s">
        <v>84</v>
      </c>
      <c r="BK290" s="238">
        <f>ROUND(I290*H290,2)</f>
        <v>0</v>
      </c>
      <c r="BL290" s="17" t="s">
        <v>150</v>
      </c>
      <c r="BM290" s="237" t="s">
        <v>458</v>
      </c>
    </row>
    <row r="291" s="13" customFormat="1">
      <c r="A291" s="13"/>
      <c r="B291" s="239"/>
      <c r="C291" s="240"/>
      <c r="D291" s="241" t="s">
        <v>152</v>
      </c>
      <c r="E291" s="242" t="s">
        <v>1</v>
      </c>
      <c r="F291" s="243" t="s">
        <v>459</v>
      </c>
      <c r="G291" s="240"/>
      <c r="H291" s="244">
        <v>5.0999999999999996</v>
      </c>
      <c r="I291" s="245"/>
      <c r="J291" s="240"/>
      <c r="K291" s="240"/>
      <c r="L291" s="246"/>
      <c r="M291" s="247"/>
      <c r="N291" s="248"/>
      <c r="O291" s="248"/>
      <c r="P291" s="248"/>
      <c r="Q291" s="248"/>
      <c r="R291" s="248"/>
      <c r="S291" s="248"/>
      <c r="T291" s="24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0" t="s">
        <v>152</v>
      </c>
      <c r="AU291" s="250" t="s">
        <v>86</v>
      </c>
      <c r="AV291" s="13" t="s">
        <v>86</v>
      </c>
      <c r="AW291" s="13" t="s">
        <v>32</v>
      </c>
      <c r="AX291" s="13" t="s">
        <v>84</v>
      </c>
      <c r="AY291" s="250" t="s">
        <v>143</v>
      </c>
    </row>
    <row r="292" s="2" customFormat="1" ht="16.5" customHeight="1">
      <c r="A292" s="38"/>
      <c r="B292" s="39"/>
      <c r="C292" s="226" t="s">
        <v>460</v>
      </c>
      <c r="D292" s="226" t="s">
        <v>145</v>
      </c>
      <c r="E292" s="227" t="s">
        <v>461</v>
      </c>
      <c r="F292" s="228" t="s">
        <v>462</v>
      </c>
      <c r="G292" s="229" t="s">
        <v>308</v>
      </c>
      <c r="H292" s="230">
        <v>1</v>
      </c>
      <c r="I292" s="231"/>
      <c r="J292" s="232">
        <f>ROUND(I292*H292,2)</f>
        <v>0</v>
      </c>
      <c r="K292" s="228" t="s">
        <v>149</v>
      </c>
      <c r="L292" s="44"/>
      <c r="M292" s="233" t="s">
        <v>1</v>
      </c>
      <c r="N292" s="234" t="s">
        <v>42</v>
      </c>
      <c r="O292" s="91"/>
      <c r="P292" s="235">
        <f>O292*H292</f>
        <v>0</v>
      </c>
      <c r="Q292" s="235">
        <v>0</v>
      </c>
      <c r="R292" s="235">
        <f>Q292*H292</f>
        <v>0</v>
      </c>
      <c r="S292" s="235">
        <v>0.099000000000000005</v>
      </c>
      <c r="T292" s="236">
        <f>S292*H292</f>
        <v>0.099000000000000005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150</v>
      </c>
      <c r="AT292" s="237" t="s">
        <v>145</v>
      </c>
      <c r="AU292" s="237" t="s">
        <v>86</v>
      </c>
      <c r="AY292" s="17" t="s">
        <v>143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84</v>
      </c>
      <c r="BK292" s="238">
        <f>ROUND(I292*H292,2)</f>
        <v>0</v>
      </c>
      <c r="BL292" s="17" t="s">
        <v>150</v>
      </c>
      <c r="BM292" s="237" t="s">
        <v>463</v>
      </c>
    </row>
    <row r="293" s="13" customFormat="1">
      <c r="A293" s="13"/>
      <c r="B293" s="239"/>
      <c r="C293" s="240"/>
      <c r="D293" s="241" t="s">
        <v>152</v>
      </c>
      <c r="E293" s="242" t="s">
        <v>1</v>
      </c>
      <c r="F293" s="243" t="s">
        <v>464</v>
      </c>
      <c r="G293" s="240"/>
      <c r="H293" s="244">
        <v>1</v>
      </c>
      <c r="I293" s="245"/>
      <c r="J293" s="240"/>
      <c r="K293" s="240"/>
      <c r="L293" s="246"/>
      <c r="M293" s="247"/>
      <c r="N293" s="248"/>
      <c r="O293" s="248"/>
      <c r="P293" s="248"/>
      <c r="Q293" s="248"/>
      <c r="R293" s="248"/>
      <c r="S293" s="248"/>
      <c r="T293" s="24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0" t="s">
        <v>152</v>
      </c>
      <c r="AU293" s="250" t="s">
        <v>86</v>
      </c>
      <c r="AV293" s="13" t="s">
        <v>86</v>
      </c>
      <c r="AW293" s="13" t="s">
        <v>32</v>
      </c>
      <c r="AX293" s="13" t="s">
        <v>84</v>
      </c>
      <c r="AY293" s="250" t="s">
        <v>143</v>
      </c>
    </row>
    <row r="294" s="2" customFormat="1" ht="16.5" customHeight="1">
      <c r="A294" s="38"/>
      <c r="B294" s="39"/>
      <c r="C294" s="226" t="s">
        <v>465</v>
      </c>
      <c r="D294" s="226" t="s">
        <v>145</v>
      </c>
      <c r="E294" s="227" t="s">
        <v>466</v>
      </c>
      <c r="F294" s="228" t="s">
        <v>467</v>
      </c>
      <c r="G294" s="229" t="s">
        <v>308</v>
      </c>
      <c r="H294" s="230">
        <v>2</v>
      </c>
      <c r="I294" s="231"/>
      <c r="J294" s="232">
        <f>ROUND(I294*H294,2)</f>
        <v>0</v>
      </c>
      <c r="K294" s="228" t="s">
        <v>149</v>
      </c>
      <c r="L294" s="44"/>
      <c r="M294" s="233" t="s">
        <v>1</v>
      </c>
      <c r="N294" s="234" t="s">
        <v>42</v>
      </c>
      <c r="O294" s="91"/>
      <c r="P294" s="235">
        <f>O294*H294</f>
        <v>0</v>
      </c>
      <c r="Q294" s="235">
        <v>0</v>
      </c>
      <c r="R294" s="235">
        <f>Q294*H294</f>
        <v>0</v>
      </c>
      <c r="S294" s="235">
        <v>0.059999999999999998</v>
      </c>
      <c r="T294" s="236">
        <f>S294*H294</f>
        <v>0.12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150</v>
      </c>
      <c r="AT294" s="237" t="s">
        <v>145</v>
      </c>
      <c r="AU294" s="237" t="s">
        <v>86</v>
      </c>
      <c r="AY294" s="17" t="s">
        <v>143</v>
      </c>
      <c r="BE294" s="238">
        <f>IF(N294="základní",J294,0)</f>
        <v>0</v>
      </c>
      <c r="BF294" s="238">
        <f>IF(N294="snížená",J294,0)</f>
        <v>0</v>
      </c>
      <c r="BG294" s="238">
        <f>IF(N294="zákl. přenesená",J294,0)</f>
        <v>0</v>
      </c>
      <c r="BH294" s="238">
        <f>IF(N294="sníž. přenesená",J294,0)</f>
        <v>0</v>
      </c>
      <c r="BI294" s="238">
        <f>IF(N294="nulová",J294,0)</f>
        <v>0</v>
      </c>
      <c r="BJ294" s="17" t="s">
        <v>84</v>
      </c>
      <c r="BK294" s="238">
        <f>ROUND(I294*H294,2)</f>
        <v>0</v>
      </c>
      <c r="BL294" s="17" t="s">
        <v>150</v>
      </c>
      <c r="BM294" s="237" t="s">
        <v>468</v>
      </c>
    </row>
    <row r="295" s="13" customFormat="1">
      <c r="A295" s="13"/>
      <c r="B295" s="239"/>
      <c r="C295" s="240"/>
      <c r="D295" s="241" t="s">
        <v>152</v>
      </c>
      <c r="E295" s="242" t="s">
        <v>1</v>
      </c>
      <c r="F295" s="243" t="s">
        <v>469</v>
      </c>
      <c r="G295" s="240"/>
      <c r="H295" s="244">
        <v>2</v>
      </c>
      <c r="I295" s="245"/>
      <c r="J295" s="240"/>
      <c r="K295" s="240"/>
      <c r="L295" s="246"/>
      <c r="M295" s="247"/>
      <c r="N295" s="248"/>
      <c r="O295" s="248"/>
      <c r="P295" s="248"/>
      <c r="Q295" s="248"/>
      <c r="R295" s="248"/>
      <c r="S295" s="248"/>
      <c r="T295" s="24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0" t="s">
        <v>152</v>
      </c>
      <c r="AU295" s="250" t="s">
        <v>86</v>
      </c>
      <c r="AV295" s="13" t="s">
        <v>86</v>
      </c>
      <c r="AW295" s="13" t="s">
        <v>32</v>
      </c>
      <c r="AX295" s="13" t="s">
        <v>84</v>
      </c>
      <c r="AY295" s="250" t="s">
        <v>143</v>
      </c>
    </row>
    <row r="296" s="2" customFormat="1" ht="16.5" customHeight="1">
      <c r="A296" s="38"/>
      <c r="B296" s="39"/>
      <c r="C296" s="226" t="s">
        <v>470</v>
      </c>
      <c r="D296" s="226" t="s">
        <v>145</v>
      </c>
      <c r="E296" s="227" t="s">
        <v>471</v>
      </c>
      <c r="F296" s="228" t="s">
        <v>472</v>
      </c>
      <c r="G296" s="229" t="s">
        <v>308</v>
      </c>
      <c r="H296" s="230">
        <v>2</v>
      </c>
      <c r="I296" s="231"/>
      <c r="J296" s="232">
        <f>ROUND(I296*H296,2)</f>
        <v>0</v>
      </c>
      <c r="K296" s="228" t="s">
        <v>149</v>
      </c>
      <c r="L296" s="44"/>
      <c r="M296" s="233" t="s">
        <v>1</v>
      </c>
      <c r="N296" s="234" t="s">
        <v>42</v>
      </c>
      <c r="O296" s="91"/>
      <c r="P296" s="235">
        <f>O296*H296</f>
        <v>0</v>
      </c>
      <c r="Q296" s="235">
        <v>0</v>
      </c>
      <c r="R296" s="235">
        <f>Q296*H296</f>
        <v>0</v>
      </c>
      <c r="S296" s="235">
        <v>0.119</v>
      </c>
      <c r="T296" s="236">
        <f>S296*H296</f>
        <v>0.23799999999999999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150</v>
      </c>
      <c r="AT296" s="237" t="s">
        <v>145</v>
      </c>
      <c r="AU296" s="237" t="s">
        <v>86</v>
      </c>
      <c r="AY296" s="17" t="s">
        <v>143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84</v>
      </c>
      <c r="BK296" s="238">
        <f>ROUND(I296*H296,2)</f>
        <v>0</v>
      </c>
      <c r="BL296" s="17" t="s">
        <v>150</v>
      </c>
      <c r="BM296" s="237" t="s">
        <v>473</v>
      </c>
    </row>
    <row r="297" s="13" customFormat="1">
      <c r="A297" s="13"/>
      <c r="B297" s="239"/>
      <c r="C297" s="240"/>
      <c r="D297" s="241" t="s">
        <v>152</v>
      </c>
      <c r="E297" s="242" t="s">
        <v>1</v>
      </c>
      <c r="F297" s="243" t="s">
        <v>474</v>
      </c>
      <c r="G297" s="240"/>
      <c r="H297" s="244">
        <v>2</v>
      </c>
      <c r="I297" s="245"/>
      <c r="J297" s="240"/>
      <c r="K297" s="240"/>
      <c r="L297" s="246"/>
      <c r="M297" s="247"/>
      <c r="N297" s="248"/>
      <c r="O297" s="248"/>
      <c r="P297" s="248"/>
      <c r="Q297" s="248"/>
      <c r="R297" s="248"/>
      <c r="S297" s="248"/>
      <c r="T297" s="24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0" t="s">
        <v>152</v>
      </c>
      <c r="AU297" s="250" t="s">
        <v>86</v>
      </c>
      <c r="AV297" s="13" t="s">
        <v>86</v>
      </c>
      <c r="AW297" s="13" t="s">
        <v>32</v>
      </c>
      <c r="AX297" s="13" t="s">
        <v>84</v>
      </c>
      <c r="AY297" s="250" t="s">
        <v>143</v>
      </c>
    </row>
    <row r="298" s="2" customFormat="1" ht="16.5" customHeight="1">
      <c r="A298" s="38"/>
      <c r="B298" s="39"/>
      <c r="C298" s="226" t="s">
        <v>248</v>
      </c>
      <c r="D298" s="226" t="s">
        <v>145</v>
      </c>
      <c r="E298" s="227" t="s">
        <v>475</v>
      </c>
      <c r="F298" s="228" t="s">
        <v>476</v>
      </c>
      <c r="G298" s="229" t="s">
        <v>308</v>
      </c>
      <c r="H298" s="230">
        <v>16</v>
      </c>
      <c r="I298" s="231"/>
      <c r="J298" s="232">
        <f>ROUND(I298*H298,2)</f>
        <v>0</v>
      </c>
      <c r="K298" s="228" t="s">
        <v>149</v>
      </c>
      <c r="L298" s="44"/>
      <c r="M298" s="233" t="s">
        <v>1</v>
      </c>
      <c r="N298" s="234" t="s">
        <v>42</v>
      </c>
      <c r="O298" s="91"/>
      <c r="P298" s="235">
        <f>O298*H298</f>
        <v>0</v>
      </c>
      <c r="Q298" s="235">
        <v>0</v>
      </c>
      <c r="R298" s="235">
        <f>Q298*H298</f>
        <v>0</v>
      </c>
      <c r="S298" s="235">
        <v>0.014999999999999999</v>
      </c>
      <c r="T298" s="236">
        <f>S298*H298</f>
        <v>0.23999999999999999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7" t="s">
        <v>150</v>
      </c>
      <c r="AT298" s="237" t="s">
        <v>145</v>
      </c>
      <c r="AU298" s="237" t="s">
        <v>86</v>
      </c>
      <c r="AY298" s="17" t="s">
        <v>143</v>
      </c>
      <c r="BE298" s="238">
        <f>IF(N298="základní",J298,0)</f>
        <v>0</v>
      </c>
      <c r="BF298" s="238">
        <f>IF(N298="snížená",J298,0)</f>
        <v>0</v>
      </c>
      <c r="BG298" s="238">
        <f>IF(N298="zákl. přenesená",J298,0)</f>
        <v>0</v>
      </c>
      <c r="BH298" s="238">
        <f>IF(N298="sníž. přenesená",J298,0)</f>
        <v>0</v>
      </c>
      <c r="BI298" s="238">
        <f>IF(N298="nulová",J298,0)</f>
        <v>0</v>
      </c>
      <c r="BJ298" s="17" t="s">
        <v>84</v>
      </c>
      <c r="BK298" s="238">
        <f>ROUND(I298*H298,2)</f>
        <v>0</v>
      </c>
      <c r="BL298" s="17" t="s">
        <v>150</v>
      </c>
      <c r="BM298" s="237" t="s">
        <v>477</v>
      </c>
    </row>
    <row r="299" s="13" customFormat="1">
      <c r="A299" s="13"/>
      <c r="B299" s="239"/>
      <c r="C299" s="240"/>
      <c r="D299" s="241" t="s">
        <v>152</v>
      </c>
      <c r="E299" s="242" t="s">
        <v>1</v>
      </c>
      <c r="F299" s="243" t="s">
        <v>478</v>
      </c>
      <c r="G299" s="240"/>
      <c r="H299" s="244">
        <v>16</v>
      </c>
      <c r="I299" s="245"/>
      <c r="J299" s="240"/>
      <c r="K299" s="240"/>
      <c r="L299" s="246"/>
      <c r="M299" s="247"/>
      <c r="N299" s="248"/>
      <c r="O299" s="248"/>
      <c r="P299" s="248"/>
      <c r="Q299" s="248"/>
      <c r="R299" s="248"/>
      <c r="S299" s="248"/>
      <c r="T299" s="24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0" t="s">
        <v>152</v>
      </c>
      <c r="AU299" s="250" t="s">
        <v>86</v>
      </c>
      <c r="AV299" s="13" t="s">
        <v>86</v>
      </c>
      <c r="AW299" s="13" t="s">
        <v>32</v>
      </c>
      <c r="AX299" s="13" t="s">
        <v>84</v>
      </c>
      <c r="AY299" s="250" t="s">
        <v>143</v>
      </c>
    </row>
    <row r="300" s="2" customFormat="1" ht="16.5" customHeight="1">
      <c r="A300" s="38"/>
      <c r="B300" s="39"/>
      <c r="C300" s="226" t="s">
        <v>479</v>
      </c>
      <c r="D300" s="226" t="s">
        <v>145</v>
      </c>
      <c r="E300" s="227" t="s">
        <v>480</v>
      </c>
      <c r="F300" s="228" t="s">
        <v>481</v>
      </c>
      <c r="G300" s="229" t="s">
        <v>287</v>
      </c>
      <c r="H300" s="230">
        <v>0.40000000000000002</v>
      </c>
      <c r="I300" s="231"/>
      <c r="J300" s="232">
        <f>ROUND(I300*H300,2)</f>
        <v>0</v>
      </c>
      <c r="K300" s="228" t="s">
        <v>149</v>
      </c>
      <c r="L300" s="44"/>
      <c r="M300" s="233" t="s">
        <v>1</v>
      </c>
      <c r="N300" s="234" t="s">
        <v>42</v>
      </c>
      <c r="O300" s="91"/>
      <c r="P300" s="235">
        <f>O300*H300</f>
        <v>0</v>
      </c>
      <c r="Q300" s="235">
        <v>0.00097000000000000005</v>
      </c>
      <c r="R300" s="235">
        <f>Q300*H300</f>
        <v>0.00038800000000000005</v>
      </c>
      <c r="S300" s="235">
        <v>0.0043</v>
      </c>
      <c r="T300" s="236">
        <f>S300*H300</f>
        <v>0.0017200000000000002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150</v>
      </c>
      <c r="AT300" s="237" t="s">
        <v>145</v>
      </c>
      <c r="AU300" s="237" t="s">
        <v>86</v>
      </c>
      <c r="AY300" s="17" t="s">
        <v>143</v>
      </c>
      <c r="BE300" s="238">
        <f>IF(N300="základní",J300,0)</f>
        <v>0</v>
      </c>
      <c r="BF300" s="238">
        <f>IF(N300="snížená",J300,0)</f>
        <v>0</v>
      </c>
      <c r="BG300" s="238">
        <f>IF(N300="zákl. přenesená",J300,0)</f>
        <v>0</v>
      </c>
      <c r="BH300" s="238">
        <f>IF(N300="sníž. přenesená",J300,0)</f>
        <v>0</v>
      </c>
      <c r="BI300" s="238">
        <f>IF(N300="nulová",J300,0)</f>
        <v>0</v>
      </c>
      <c r="BJ300" s="17" t="s">
        <v>84</v>
      </c>
      <c r="BK300" s="238">
        <f>ROUND(I300*H300,2)</f>
        <v>0</v>
      </c>
      <c r="BL300" s="17" t="s">
        <v>150</v>
      </c>
      <c r="BM300" s="237" t="s">
        <v>482</v>
      </c>
    </row>
    <row r="301" s="13" customFormat="1">
      <c r="A301" s="13"/>
      <c r="B301" s="239"/>
      <c r="C301" s="240"/>
      <c r="D301" s="241" t="s">
        <v>152</v>
      </c>
      <c r="E301" s="242" t="s">
        <v>1</v>
      </c>
      <c r="F301" s="243" t="s">
        <v>483</v>
      </c>
      <c r="G301" s="240"/>
      <c r="H301" s="244">
        <v>0.40000000000000002</v>
      </c>
      <c r="I301" s="245"/>
      <c r="J301" s="240"/>
      <c r="K301" s="240"/>
      <c r="L301" s="246"/>
      <c r="M301" s="247"/>
      <c r="N301" s="248"/>
      <c r="O301" s="248"/>
      <c r="P301" s="248"/>
      <c r="Q301" s="248"/>
      <c r="R301" s="248"/>
      <c r="S301" s="248"/>
      <c r="T301" s="24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0" t="s">
        <v>152</v>
      </c>
      <c r="AU301" s="250" t="s">
        <v>86</v>
      </c>
      <c r="AV301" s="13" t="s">
        <v>86</v>
      </c>
      <c r="AW301" s="13" t="s">
        <v>32</v>
      </c>
      <c r="AX301" s="13" t="s">
        <v>84</v>
      </c>
      <c r="AY301" s="250" t="s">
        <v>143</v>
      </c>
    </row>
    <row r="302" s="2" customFormat="1" ht="16.5" customHeight="1">
      <c r="A302" s="38"/>
      <c r="B302" s="39"/>
      <c r="C302" s="226" t="s">
        <v>484</v>
      </c>
      <c r="D302" s="226" t="s">
        <v>145</v>
      </c>
      <c r="E302" s="227" t="s">
        <v>485</v>
      </c>
      <c r="F302" s="228" t="s">
        <v>486</v>
      </c>
      <c r="G302" s="229" t="s">
        <v>287</v>
      </c>
      <c r="H302" s="230">
        <v>0.80000000000000004</v>
      </c>
      <c r="I302" s="231"/>
      <c r="J302" s="232">
        <f>ROUND(I302*H302,2)</f>
        <v>0</v>
      </c>
      <c r="K302" s="228" t="s">
        <v>149</v>
      </c>
      <c r="L302" s="44"/>
      <c r="M302" s="233" t="s">
        <v>1</v>
      </c>
      <c r="N302" s="234" t="s">
        <v>42</v>
      </c>
      <c r="O302" s="91"/>
      <c r="P302" s="235">
        <f>O302*H302</f>
        <v>0</v>
      </c>
      <c r="Q302" s="235">
        <v>0.00281</v>
      </c>
      <c r="R302" s="235">
        <f>Q302*H302</f>
        <v>0.002248</v>
      </c>
      <c r="S302" s="235">
        <v>0.069000000000000006</v>
      </c>
      <c r="T302" s="236">
        <f>S302*H302</f>
        <v>0.055200000000000006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7" t="s">
        <v>150</v>
      </c>
      <c r="AT302" s="237" t="s">
        <v>145</v>
      </c>
      <c r="AU302" s="237" t="s">
        <v>86</v>
      </c>
      <c r="AY302" s="17" t="s">
        <v>143</v>
      </c>
      <c r="BE302" s="238">
        <f>IF(N302="základní",J302,0)</f>
        <v>0</v>
      </c>
      <c r="BF302" s="238">
        <f>IF(N302="snížená",J302,0)</f>
        <v>0</v>
      </c>
      <c r="BG302" s="238">
        <f>IF(N302="zákl. přenesená",J302,0)</f>
        <v>0</v>
      </c>
      <c r="BH302" s="238">
        <f>IF(N302="sníž. přenesená",J302,0)</f>
        <v>0</v>
      </c>
      <c r="BI302" s="238">
        <f>IF(N302="nulová",J302,0)</f>
        <v>0</v>
      </c>
      <c r="BJ302" s="17" t="s">
        <v>84</v>
      </c>
      <c r="BK302" s="238">
        <f>ROUND(I302*H302,2)</f>
        <v>0</v>
      </c>
      <c r="BL302" s="17" t="s">
        <v>150</v>
      </c>
      <c r="BM302" s="237" t="s">
        <v>487</v>
      </c>
    </row>
    <row r="303" s="13" customFormat="1">
      <c r="A303" s="13"/>
      <c r="B303" s="239"/>
      <c r="C303" s="240"/>
      <c r="D303" s="241" t="s">
        <v>152</v>
      </c>
      <c r="E303" s="242" t="s">
        <v>1</v>
      </c>
      <c r="F303" s="243" t="s">
        <v>488</v>
      </c>
      <c r="G303" s="240"/>
      <c r="H303" s="244">
        <v>0.80000000000000004</v>
      </c>
      <c r="I303" s="245"/>
      <c r="J303" s="240"/>
      <c r="K303" s="240"/>
      <c r="L303" s="246"/>
      <c r="M303" s="247"/>
      <c r="N303" s="248"/>
      <c r="O303" s="248"/>
      <c r="P303" s="248"/>
      <c r="Q303" s="248"/>
      <c r="R303" s="248"/>
      <c r="S303" s="248"/>
      <c r="T303" s="24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0" t="s">
        <v>152</v>
      </c>
      <c r="AU303" s="250" t="s">
        <v>86</v>
      </c>
      <c r="AV303" s="13" t="s">
        <v>86</v>
      </c>
      <c r="AW303" s="13" t="s">
        <v>32</v>
      </c>
      <c r="AX303" s="13" t="s">
        <v>84</v>
      </c>
      <c r="AY303" s="250" t="s">
        <v>143</v>
      </c>
    </row>
    <row r="304" s="2" customFormat="1" ht="16.5" customHeight="1">
      <c r="A304" s="38"/>
      <c r="B304" s="39"/>
      <c r="C304" s="226" t="s">
        <v>489</v>
      </c>
      <c r="D304" s="226" t="s">
        <v>145</v>
      </c>
      <c r="E304" s="227" t="s">
        <v>490</v>
      </c>
      <c r="F304" s="228" t="s">
        <v>491</v>
      </c>
      <c r="G304" s="229" t="s">
        <v>287</v>
      </c>
      <c r="H304" s="230">
        <v>4.7999999999999998</v>
      </c>
      <c r="I304" s="231"/>
      <c r="J304" s="232">
        <f>ROUND(I304*H304,2)</f>
        <v>0</v>
      </c>
      <c r="K304" s="228" t="s">
        <v>149</v>
      </c>
      <c r="L304" s="44"/>
      <c r="M304" s="233" t="s">
        <v>1</v>
      </c>
      <c r="N304" s="234" t="s">
        <v>42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150</v>
      </c>
      <c r="AT304" s="237" t="s">
        <v>145</v>
      </c>
      <c r="AU304" s="237" t="s">
        <v>86</v>
      </c>
      <c r="AY304" s="17" t="s">
        <v>143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84</v>
      </c>
      <c r="BK304" s="238">
        <f>ROUND(I304*H304,2)</f>
        <v>0</v>
      </c>
      <c r="BL304" s="17" t="s">
        <v>150</v>
      </c>
      <c r="BM304" s="237" t="s">
        <v>492</v>
      </c>
    </row>
    <row r="305" s="13" customFormat="1">
      <c r="A305" s="13"/>
      <c r="B305" s="239"/>
      <c r="C305" s="240"/>
      <c r="D305" s="241" t="s">
        <v>152</v>
      </c>
      <c r="E305" s="242" t="s">
        <v>1</v>
      </c>
      <c r="F305" s="243" t="s">
        <v>493</v>
      </c>
      <c r="G305" s="240"/>
      <c r="H305" s="244">
        <v>2.7999999999999998</v>
      </c>
      <c r="I305" s="245"/>
      <c r="J305" s="240"/>
      <c r="K305" s="240"/>
      <c r="L305" s="246"/>
      <c r="M305" s="247"/>
      <c r="N305" s="248"/>
      <c r="O305" s="248"/>
      <c r="P305" s="248"/>
      <c r="Q305" s="248"/>
      <c r="R305" s="248"/>
      <c r="S305" s="248"/>
      <c r="T305" s="24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0" t="s">
        <v>152</v>
      </c>
      <c r="AU305" s="250" t="s">
        <v>86</v>
      </c>
      <c r="AV305" s="13" t="s">
        <v>86</v>
      </c>
      <c r="AW305" s="13" t="s">
        <v>32</v>
      </c>
      <c r="AX305" s="13" t="s">
        <v>77</v>
      </c>
      <c r="AY305" s="250" t="s">
        <v>143</v>
      </c>
    </row>
    <row r="306" s="13" customFormat="1">
      <c r="A306" s="13"/>
      <c r="B306" s="239"/>
      <c r="C306" s="240"/>
      <c r="D306" s="241" t="s">
        <v>152</v>
      </c>
      <c r="E306" s="242" t="s">
        <v>1</v>
      </c>
      <c r="F306" s="243" t="s">
        <v>494</v>
      </c>
      <c r="G306" s="240"/>
      <c r="H306" s="244">
        <v>2</v>
      </c>
      <c r="I306" s="245"/>
      <c r="J306" s="240"/>
      <c r="K306" s="240"/>
      <c r="L306" s="246"/>
      <c r="M306" s="247"/>
      <c r="N306" s="248"/>
      <c r="O306" s="248"/>
      <c r="P306" s="248"/>
      <c r="Q306" s="248"/>
      <c r="R306" s="248"/>
      <c r="S306" s="248"/>
      <c r="T306" s="24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0" t="s">
        <v>152</v>
      </c>
      <c r="AU306" s="250" t="s">
        <v>86</v>
      </c>
      <c r="AV306" s="13" t="s">
        <v>86</v>
      </c>
      <c r="AW306" s="13" t="s">
        <v>32</v>
      </c>
      <c r="AX306" s="13" t="s">
        <v>77</v>
      </c>
      <c r="AY306" s="250" t="s">
        <v>143</v>
      </c>
    </row>
    <row r="307" s="14" customFormat="1">
      <c r="A307" s="14"/>
      <c r="B307" s="251"/>
      <c r="C307" s="252"/>
      <c r="D307" s="241" t="s">
        <v>152</v>
      </c>
      <c r="E307" s="253" t="s">
        <v>1</v>
      </c>
      <c r="F307" s="254" t="s">
        <v>155</v>
      </c>
      <c r="G307" s="252"/>
      <c r="H307" s="255">
        <v>4.7999999999999998</v>
      </c>
      <c r="I307" s="256"/>
      <c r="J307" s="252"/>
      <c r="K307" s="252"/>
      <c r="L307" s="257"/>
      <c r="M307" s="258"/>
      <c r="N307" s="259"/>
      <c r="O307" s="259"/>
      <c r="P307" s="259"/>
      <c r="Q307" s="259"/>
      <c r="R307" s="259"/>
      <c r="S307" s="259"/>
      <c r="T307" s="26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1" t="s">
        <v>152</v>
      </c>
      <c r="AU307" s="261" t="s">
        <v>86</v>
      </c>
      <c r="AV307" s="14" t="s">
        <v>150</v>
      </c>
      <c r="AW307" s="14" t="s">
        <v>32</v>
      </c>
      <c r="AX307" s="14" t="s">
        <v>84</v>
      </c>
      <c r="AY307" s="261" t="s">
        <v>143</v>
      </c>
    </row>
    <row r="308" s="2" customFormat="1" ht="24.15" customHeight="1">
      <c r="A308" s="38"/>
      <c r="B308" s="39"/>
      <c r="C308" s="226" t="s">
        <v>495</v>
      </c>
      <c r="D308" s="226" t="s">
        <v>145</v>
      </c>
      <c r="E308" s="227" t="s">
        <v>496</v>
      </c>
      <c r="F308" s="228" t="s">
        <v>497</v>
      </c>
      <c r="G308" s="229" t="s">
        <v>148</v>
      </c>
      <c r="H308" s="230">
        <v>105.169</v>
      </c>
      <c r="I308" s="231"/>
      <c r="J308" s="232">
        <f>ROUND(I308*H308,2)</f>
        <v>0</v>
      </c>
      <c r="K308" s="228" t="s">
        <v>149</v>
      </c>
      <c r="L308" s="44"/>
      <c r="M308" s="233" t="s">
        <v>1</v>
      </c>
      <c r="N308" s="234" t="s">
        <v>42</v>
      </c>
      <c r="O308" s="91"/>
      <c r="P308" s="235">
        <f>O308*H308</f>
        <v>0</v>
      </c>
      <c r="Q308" s="235">
        <v>0</v>
      </c>
      <c r="R308" s="235">
        <f>Q308*H308</f>
        <v>0</v>
      </c>
      <c r="S308" s="235">
        <v>0.088999999999999996</v>
      </c>
      <c r="T308" s="236">
        <f>S308*H308</f>
        <v>9.3600409999999989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150</v>
      </c>
      <c r="AT308" s="237" t="s">
        <v>145</v>
      </c>
      <c r="AU308" s="237" t="s">
        <v>86</v>
      </c>
      <c r="AY308" s="17" t="s">
        <v>143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84</v>
      </c>
      <c r="BK308" s="238">
        <f>ROUND(I308*H308,2)</f>
        <v>0</v>
      </c>
      <c r="BL308" s="17" t="s">
        <v>150</v>
      </c>
      <c r="BM308" s="237" t="s">
        <v>498</v>
      </c>
    </row>
    <row r="309" s="13" customFormat="1">
      <c r="A309" s="13"/>
      <c r="B309" s="239"/>
      <c r="C309" s="240"/>
      <c r="D309" s="241" t="s">
        <v>152</v>
      </c>
      <c r="E309" s="242" t="s">
        <v>1</v>
      </c>
      <c r="F309" s="243" t="s">
        <v>499</v>
      </c>
      <c r="G309" s="240"/>
      <c r="H309" s="244">
        <v>47.167000000000002</v>
      </c>
      <c r="I309" s="245"/>
      <c r="J309" s="240"/>
      <c r="K309" s="240"/>
      <c r="L309" s="246"/>
      <c r="M309" s="247"/>
      <c r="N309" s="248"/>
      <c r="O309" s="248"/>
      <c r="P309" s="248"/>
      <c r="Q309" s="248"/>
      <c r="R309" s="248"/>
      <c r="S309" s="248"/>
      <c r="T309" s="24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0" t="s">
        <v>152</v>
      </c>
      <c r="AU309" s="250" t="s">
        <v>86</v>
      </c>
      <c r="AV309" s="13" t="s">
        <v>86</v>
      </c>
      <c r="AW309" s="13" t="s">
        <v>32</v>
      </c>
      <c r="AX309" s="13" t="s">
        <v>77</v>
      </c>
      <c r="AY309" s="250" t="s">
        <v>143</v>
      </c>
    </row>
    <row r="310" s="13" customFormat="1">
      <c r="A310" s="13"/>
      <c r="B310" s="239"/>
      <c r="C310" s="240"/>
      <c r="D310" s="241" t="s">
        <v>152</v>
      </c>
      <c r="E310" s="242" t="s">
        <v>1</v>
      </c>
      <c r="F310" s="243" t="s">
        <v>500</v>
      </c>
      <c r="G310" s="240"/>
      <c r="H310" s="244">
        <v>36.244</v>
      </c>
      <c r="I310" s="245"/>
      <c r="J310" s="240"/>
      <c r="K310" s="240"/>
      <c r="L310" s="246"/>
      <c r="M310" s="247"/>
      <c r="N310" s="248"/>
      <c r="O310" s="248"/>
      <c r="P310" s="248"/>
      <c r="Q310" s="248"/>
      <c r="R310" s="248"/>
      <c r="S310" s="248"/>
      <c r="T310" s="24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0" t="s">
        <v>152</v>
      </c>
      <c r="AU310" s="250" t="s">
        <v>86</v>
      </c>
      <c r="AV310" s="13" t="s">
        <v>86</v>
      </c>
      <c r="AW310" s="13" t="s">
        <v>32</v>
      </c>
      <c r="AX310" s="13" t="s">
        <v>77</v>
      </c>
      <c r="AY310" s="250" t="s">
        <v>143</v>
      </c>
    </row>
    <row r="311" s="13" customFormat="1">
      <c r="A311" s="13"/>
      <c r="B311" s="239"/>
      <c r="C311" s="240"/>
      <c r="D311" s="241" t="s">
        <v>152</v>
      </c>
      <c r="E311" s="242" t="s">
        <v>1</v>
      </c>
      <c r="F311" s="243" t="s">
        <v>501</v>
      </c>
      <c r="G311" s="240"/>
      <c r="H311" s="244">
        <v>10.154</v>
      </c>
      <c r="I311" s="245"/>
      <c r="J311" s="240"/>
      <c r="K311" s="240"/>
      <c r="L311" s="246"/>
      <c r="M311" s="247"/>
      <c r="N311" s="248"/>
      <c r="O311" s="248"/>
      <c r="P311" s="248"/>
      <c r="Q311" s="248"/>
      <c r="R311" s="248"/>
      <c r="S311" s="248"/>
      <c r="T311" s="24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0" t="s">
        <v>152</v>
      </c>
      <c r="AU311" s="250" t="s">
        <v>86</v>
      </c>
      <c r="AV311" s="13" t="s">
        <v>86</v>
      </c>
      <c r="AW311" s="13" t="s">
        <v>32</v>
      </c>
      <c r="AX311" s="13" t="s">
        <v>77</v>
      </c>
      <c r="AY311" s="250" t="s">
        <v>143</v>
      </c>
    </row>
    <row r="312" s="13" customFormat="1">
      <c r="A312" s="13"/>
      <c r="B312" s="239"/>
      <c r="C312" s="240"/>
      <c r="D312" s="241" t="s">
        <v>152</v>
      </c>
      <c r="E312" s="242" t="s">
        <v>1</v>
      </c>
      <c r="F312" s="243" t="s">
        <v>502</v>
      </c>
      <c r="G312" s="240"/>
      <c r="H312" s="244">
        <v>11.603999999999999</v>
      </c>
      <c r="I312" s="245"/>
      <c r="J312" s="240"/>
      <c r="K312" s="240"/>
      <c r="L312" s="246"/>
      <c r="M312" s="247"/>
      <c r="N312" s="248"/>
      <c r="O312" s="248"/>
      <c r="P312" s="248"/>
      <c r="Q312" s="248"/>
      <c r="R312" s="248"/>
      <c r="S312" s="248"/>
      <c r="T312" s="24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0" t="s">
        <v>152</v>
      </c>
      <c r="AU312" s="250" t="s">
        <v>86</v>
      </c>
      <c r="AV312" s="13" t="s">
        <v>86</v>
      </c>
      <c r="AW312" s="13" t="s">
        <v>32</v>
      </c>
      <c r="AX312" s="13" t="s">
        <v>77</v>
      </c>
      <c r="AY312" s="250" t="s">
        <v>143</v>
      </c>
    </row>
    <row r="313" s="15" customFormat="1">
      <c r="A313" s="15"/>
      <c r="B313" s="262"/>
      <c r="C313" s="263"/>
      <c r="D313" s="241" t="s">
        <v>152</v>
      </c>
      <c r="E313" s="264" t="s">
        <v>1</v>
      </c>
      <c r="F313" s="265" t="s">
        <v>366</v>
      </c>
      <c r="G313" s="263"/>
      <c r="H313" s="266">
        <v>105.169</v>
      </c>
      <c r="I313" s="267"/>
      <c r="J313" s="263"/>
      <c r="K313" s="263"/>
      <c r="L313" s="268"/>
      <c r="M313" s="269"/>
      <c r="N313" s="270"/>
      <c r="O313" s="270"/>
      <c r="P313" s="270"/>
      <c r="Q313" s="270"/>
      <c r="R313" s="270"/>
      <c r="S313" s="270"/>
      <c r="T313" s="271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2" t="s">
        <v>152</v>
      </c>
      <c r="AU313" s="272" t="s">
        <v>86</v>
      </c>
      <c r="AV313" s="15" t="s">
        <v>161</v>
      </c>
      <c r="AW313" s="15" t="s">
        <v>32</v>
      </c>
      <c r="AX313" s="15" t="s">
        <v>77</v>
      </c>
      <c r="AY313" s="272" t="s">
        <v>143</v>
      </c>
    </row>
    <row r="314" s="14" customFormat="1">
      <c r="A314" s="14"/>
      <c r="B314" s="251"/>
      <c r="C314" s="252"/>
      <c r="D314" s="241" t="s">
        <v>152</v>
      </c>
      <c r="E314" s="253" t="s">
        <v>1</v>
      </c>
      <c r="F314" s="254" t="s">
        <v>155</v>
      </c>
      <c r="G314" s="252"/>
      <c r="H314" s="255">
        <v>105.169</v>
      </c>
      <c r="I314" s="256"/>
      <c r="J314" s="252"/>
      <c r="K314" s="252"/>
      <c r="L314" s="257"/>
      <c r="M314" s="258"/>
      <c r="N314" s="259"/>
      <c r="O314" s="259"/>
      <c r="P314" s="259"/>
      <c r="Q314" s="259"/>
      <c r="R314" s="259"/>
      <c r="S314" s="259"/>
      <c r="T314" s="26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1" t="s">
        <v>152</v>
      </c>
      <c r="AU314" s="261" t="s">
        <v>86</v>
      </c>
      <c r="AV314" s="14" t="s">
        <v>150</v>
      </c>
      <c r="AW314" s="14" t="s">
        <v>32</v>
      </c>
      <c r="AX314" s="14" t="s">
        <v>84</v>
      </c>
      <c r="AY314" s="261" t="s">
        <v>143</v>
      </c>
    </row>
    <row r="315" s="2" customFormat="1" ht="16.5" customHeight="1">
      <c r="A315" s="38"/>
      <c r="B315" s="39"/>
      <c r="C315" s="226" t="s">
        <v>503</v>
      </c>
      <c r="D315" s="226" t="s">
        <v>145</v>
      </c>
      <c r="E315" s="227" t="s">
        <v>504</v>
      </c>
      <c r="F315" s="228" t="s">
        <v>505</v>
      </c>
      <c r="G315" s="229" t="s">
        <v>148</v>
      </c>
      <c r="H315" s="230">
        <v>26.100000000000001</v>
      </c>
      <c r="I315" s="231"/>
      <c r="J315" s="232">
        <f>ROUND(I315*H315,2)</f>
        <v>0</v>
      </c>
      <c r="K315" s="228" t="s">
        <v>149</v>
      </c>
      <c r="L315" s="44"/>
      <c r="M315" s="233" t="s">
        <v>1</v>
      </c>
      <c r="N315" s="234" t="s">
        <v>42</v>
      </c>
      <c r="O315" s="91"/>
      <c r="P315" s="235">
        <f>O315*H315</f>
        <v>0</v>
      </c>
      <c r="Q315" s="235">
        <v>0</v>
      </c>
      <c r="R315" s="235">
        <f>Q315*H315</f>
        <v>0</v>
      </c>
      <c r="S315" s="235">
        <v>0</v>
      </c>
      <c r="T315" s="236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7" t="s">
        <v>150</v>
      </c>
      <c r="AT315" s="237" t="s">
        <v>145</v>
      </c>
      <c r="AU315" s="237" t="s">
        <v>86</v>
      </c>
      <c r="AY315" s="17" t="s">
        <v>143</v>
      </c>
      <c r="BE315" s="238">
        <f>IF(N315="základní",J315,0)</f>
        <v>0</v>
      </c>
      <c r="BF315" s="238">
        <f>IF(N315="snížená",J315,0)</f>
        <v>0</v>
      </c>
      <c r="BG315" s="238">
        <f>IF(N315="zákl. přenesená",J315,0)</f>
        <v>0</v>
      </c>
      <c r="BH315" s="238">
        <f>IF(N315="sníž. přenesená",J315,0)</f>
        <v>0</v>
      </c>
      <c r="BI315" s="238">
        <f>IF(N315="nulová",J315,0)</f>
        <v>0</v>
      </c>
      <c r="BJ315" s="17" t="s">
        <v>84</v>
      </c>
      <c r="BK315" s="238">
        <f>ROUND(I315*H315,2)</f>
        <v>0</v>
      </c>
      <c r="BL315" s="17" t="s">
        <v>150</v>
      </c>
      <c r="BM315" s="237" t="s">
        <v>506</v>
      </c>
    </row>
    <row r="316" s="13" customFormat="1">
      <c r="A316" s="13"/>
      <c r="B316" s="239"/>
      <c r="C316" s="240"/>
      <c r="D316" s="241" t="s">
        <v>152</v>
      </c>
      <c r="E316" s="242" t="s">
        <v>1</v>
      </c>
      <c r="F316" s="243" t="s">
        <v>153</v>
      </c>
      <c r="G316" s="240"/>
      <c r="H316" s="244">
        <v>16.5</v>
      </c>
      <c r="I316" s="245"/>
      <c r="J316" s="240"/>
      <c r="K316" s="240"/>
      <c r="L316" s="246"/>
      <c r="M316" s="247"/>
      <c r="N316" s="248"/>
      <c r="O316" s="248"/>
      <c r="P316" s="248"/>
      <c r="Q316" s="248"/>
      <c r="R316" s="248"/>
      <c r="S316" s="248"/>
      <c r="T316" s="24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0" t="s">
        <v>152</v>
      </c>
      <c r="AU316" s="250" t="s">
        <v>86</v>
      </c>
      <c r="AV316" s="13" t="s">
        <v>86</v>
      </c>
      <c r="AW316" s="13" t="s">
        <v>32</v>
      </c>
      <c r="AX316" s="13" t="s">
        <v>77</v>
      </c>
      <c r="AY316" s="250" t="s">
        <v>143</v>
      </c>
    </row>
    <row r="317" s="13" customFormat="1">
      <c r="A317" s="13"/>
      <c r="B317" s="239"/>
      <c r="C317" s="240"/>
      <c r="D317" s="241" t="s">
        <v>152</v>
      </c>
      <c r="E317" s="242" t="s">
        <v>1</v>
      </c>
      <c r="F317" s="243" t="s">
        <v>154</v>
      </c>
      <c r="G317" s="240"/>
      <c r="H317" s="244">
        <v>9.5999999999999996</v>
      </c>
      <c r="I317" s="245"/>
      <c r="J317" s="240"/>
      <c r="K317" s="240"/>
      <c r="L317" s="246"/>
      <c r="M317" s="247"/>
      <c r="N317" s="248"/>
      <c r="O317" s="248"/>
      <c r="P317" s="248"/>
      <c r="Q317" s="248"/>
      <c r="R317" s="248"/>
      <c r="S317" s="248"/>
      <c r="T317" s="24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0" t="s">
        <v>152</v>
      </c>
      <c r="AU317" s="250" t="s">
        <v>86</v>
      </c>
      <c r="AV317" s="13" t="s">
        <v>86</v>
      </c>
      <c r="AW317" s="13" t="s">
        <v>32</v>
      </c>
      <c r="AX317" s="13" t="s">
        <v>77</v>
      </c>
      <c r="AY317" s="250" t="s">
        <v>143</v>
      </c>
    </row>
    <row r="318" s="14" customFormat="1">
      <c r="A318" s="14"/>
      <c r="B318" s="251"/>
      <c r="C318" s="252"/>
      <c r="D318" s="241" t="s">
        <v>152</v>
      </c>
      <c r="E318" s="253" t="s">
        <v>1</v>
      </c>
      <c r="F318" s="254" t="s">
        <v>155</v>
      </c>
      <c r="G318" s="252"/>
      <c r="H318" s="255">
        <v>26.100000000000001</v>
      </c>
      <c r="I318" s="256"/>
      <c r="J318" s="252"/>
      <c r="K318" s="252"/>
      <c r="L318" s="257"/>
      <c r="M318" s="258"/>
      <c r="N318" s="259"/>
      <c r="O318" s="259"/>
      <c r="P318" s="259"/>
      <c r="Q318" s="259"/>
      <c r="R318" s="259"/>
      <c r="S318" s="259"/>
      <c r="T318" s="26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1" t="s">
        <v>152</v>
      </c>
      <c r="AU318" s="261" t="s">
        <v>86</v>
      </c>
      <c r="AV318" s="14" t="s">
        <v>150</v>
      </c>
      <c r="AW318" s="14" t="s">
        <v>32</v>
      </c>
      <c r="AX318" s="14" t="s">
        <v>84</v>
      </c>
      <c r="AY318" s="261" t="s">
        <v>143</v>
      </c>
    </row>
    <row r="319" s="2" customFormat="1" ht="16.5" customHeight="1">
      <c r="A319" s="38"/>
      <c r="B319" s="39"/>
      <c r="C319" s="226" t="s">
        <v>507</v>
      </c>
      <c r="D319" s="226" t="s">
        <v>145</v>
      </c>
      <c r="E319" s="227" t="s">
        <v>508</v>
      </c>
      <c r="F319" s="228" t="s">
        <v>509</v>
      </c>
      <c r="G319" s="229" t="s">
        <v>148</v>
      </c>
      <c r="H319" s="230">
        <v>114.75</v>
      </c>
      <c r="I319" s="231"/>
      <c r="J319" s="232">
        <f>ROUND(I319*H319,2)</f>
        <v>0</v>
      </c>
      <c r="K319" s="228" t="s">
        <v>149</v>
      </c>
      <c r="L319" s="44"/>
      <c r="M319" s="233" t="s">
        <v>1</v>
      </c>
      <c r="N319" s="234" t="s">
        <v>42</v>
      </c>
      <c r="O319" s="91"/>
      <c r="P319" s="235">
        <f>O319*H319</f>
        <v>0</v>
      </c>
      <c r="Q319" s="235">
        <v>0</v>
      </c>
      <c r="R319" s="235">
        <f>Q319*H319</f>
        <v>0</v>
      </c>
      <c r="S319" s="235">
        <v>0</v>
      </c>
      <c r="T319" s="23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7" t="s">
        <v>150</v>
      </c>
      <c r="AT319" s="237" t="s">
        <v>145</v>
      </c>
      <c r="AU319" s="237" t="s">
        <v>86</v>
      </c>
      <c r="AY319" s="17" t="s">
        <v>143</v>
      </c>
      <c r="BE319" s="238">
        <f>IF(N319="základní",J319,0)</f>
        <v>0</v>
      </c>
      <c r="BF319" s="238">
        <f>IF(N319="snížená",J319,0)</f>
        <v>0</v>
      </c>
      <c r="BG319" s="238">
        <f>IF(N319="zákl. přenesená",J319,0)</f>
        <v>0</v>
      </c>
      <c r="BH319" s="238">
        <f>IF(N319="sníž. přenesená",J319,0)</f>
        <v>0</v>
      </c>
      <c r="BI319" s="238">
        <f>IF(N319="nulová",J319,0)</f>
        <v>0</v>
      </c>
      <c r="BJ319" s="17" t="s">
        <v>84</v>
      </c>
      <c r="BK319" s="238">
        <f>ROUND(I319*H319,2)</f>
        <v>0</v>
      </c>
      <c r="BL319" s="17" t="s">
        <v>150</v>
      </c>
      <c r="BM319" s="237" t="s">
        <v>510</v>
      </c>
    </row>
    <row r="320" s="13" customFormat="1">
      <c r="A320" s="13"/>
      <c r="B320" s="239"/>
      <c r="C320" s="240"/>
      <c r="D320" s="241" t="s">
        <v>152</v>
      </c>
      <c r="E320" s="242" t="s">
        <v>1</v>
      </c>
      <c r="F320" s="243" t="s">
        <v>159</v>
      </c>
      <c r="G320" s="240"/>
      <c r="H320" s="244">
        <v>98.5</v>
      </c>
      <c r="I320" s="245"/>
      <c r="J320" s="240"/>
      <c r="K320" s="240"/>
      <c r="L320" s="246"/>
      <c r="M320" s="247"/>
      <c r="N320" s="248"/>
      <c r="O320" s="248"/>
      <c r="P320" s="248"/>
      <c r="Q320" s="248"/>
      <c r="R320" s="248"/>
      <c r="S320" s="248"/>
      <c r="T320" s="24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0" t="s">
        <v>152</v>
      </c>
      <c r="AU320" s="250" t="s">
        <v>86</v>
      </c>
      <c r="AV320" s="13" t="s">
        <v>86</v>
      </c>
      <c r="AW320" s="13" t="s">
        <v>32</v>
      </c>
      <c r="AX320" s="13" t="s">
        <v>77</v>
      </c>
      <c r="AY320" s="250" t="s">
        <v>143</v>
      </c>
    </row>
    <row r="321" s="13" customFormat="1">
      <c r="A321" s="13"/>
      <c r="B321" s="239"/>
      <c r="C321" s="240"/>
      <c r="D321" s="241" t="s">
        <v>152</v>
      </c>
      <c r="E321" s="242" t="s">
        <v>1</v>
      </c>
      <c r="F321" s="243" t="s">
        <v>160</v>
      </c>
      <c r="G321" s="240"/>
      <c r="H321" s="244">
        <v>16.25</v>
      </c>
      <c r="I321" s="245"/>
      <c r="J321" s="240"/>
      <c r="K321" s="240"/>
      <c r="L321" s="246"/>
      <c r="M321" s="247"/>
      <c r="N321" s="248"/>
      <c r="O321" s="248"/>
      <c r="P321" s="248"/>
      <c r="Q321" s="248"/>
      <c r="R321" s="248"/>
      <c r="S321" s="248"/>
      <c r="T321" s="24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0" t="s">
        <v>152</v>
      </c>
      <c r="AU321" s="250" t="s">
        <v>86</v>
      </c>
      <c r="AV321" s="13" t="s">
        <v>86</v>
      </c>
      <c r="AW321" s="13" t="s">
        <v>32</v>
      </c>
      <c r="AX321" s="13" t="s">
        <v>77</v>
      </c>
      <c r="AY321" s="250" t="s">
        <v>143</v>
      </c>
    </row>
    <row r="322" s="14" customFormat="1">
      <c r="A322" s="14"/>
      <c r="B322" s="251"/>
      <c r="C322" s="252"/>
      <c r="D322" s="241" t="s">
        <v>152</v>
      </c>
      <c r="E322" s="253" t="s">
        <v>1</v>
      </c>
      <c r="F322" s="254" t="s">
        <v>155</v>
      </c>
      <c r="G322" s="252"/>
      <c r="H322" s="255">
        <v>114.75</v>
      </c>
      <c r="I322" s="256"/>
      <c r="J322" s="252"/>
      <c r="K322" s="252"/>
      <c r="L322" s="257"/>
      <c r="M322" s="258"/>
      <c r="N322" s="259"/>
      <c r="O322" s="259"/>
      <c r="P322" s="259"/>
      <c r="Q322" s="259"/>
      <c r="R322" s="259"/>
      <c r="S322" s="259"/>
      <c r="T322" s="260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1" t="s">
        <v>152</v>
      </c>
      <c r="AU322" s="261" t="s">
        <v>86</v>
      </c>
      <c r="AV322" s="14" t="s">
        <v>150</v>
      </c>
      <c r="AW322" s="14" t="s">
        <v>32</v>
      </c>
      <c r="AX322" s="14" t="s">
        <v>84</v>
      </c>
      <c r="AY322" s="261" t="s">
        <v>143</v>
      </c>
    </row>
    <row r="323" s="12" customFormat="1" ht="22.8" customHeight="1">
      <c r="A323" s="12"/>
      <c r="B323" s="210"/>
      <c r="C323" s="211"/>
      <c r="D323" s="212" t="s">
        <v>76</v>
      </c>
      <c r="E323" s="224" t="s">
        <v>511</v>
      </c>
      <c r="F323" s="224" t="s">
        <v>512</v>
      </c>
      <c r="G323" s="211"/>
      <c r="H323" s="211"/>
      <c r="I323" s="214"/>
      <c r="J323" s="225">
        <f>BK323</f>
        <v>0</v>
      </c>
      <c r="K323" s="211"/>
      <c r="L323" s="216"/>
      <c r="M323" s="217"/>
      <c r="N323" s="218"/>
      <c r="O323" s="218"/>
      <c r="P323" s="219">
        <f>SUM(P324:P332)</f>
        <v>0</v>
      </c>
      <c r="Q323" s="218"/>
      <c r="R323" s="219">
        <f>SUM(R324:R332)</f>
        <v>0</v>
      </c>
      <c r="S323" s="218"/>
      <c r="T323" s="220">
        <f>SUM(T324:T332)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21" t="s">
        <v>84</v>
      </c>
      <c r="AT323" s="222" t="s">
        <v>76</v>
      </c>
      <c r="AU323" s="222" t="s">
        <v>84</v>
      </c>
      <c r="AY323" s="221" t="s">
        <v>143</v>
      </c>
      <c r="BK323" s="223">
        <f>SUM(BK324:BK332)</f>
        <v>0</v>
      </c>
    </row>
    <row r="324" s="2" customFormat="1" ht="21.75" customHeight="1">
      <c r="A324" s="38"/>
      <c r="B324" s="39"/>
      <c r="C324" s="226" t="s">
        <v>513</v>
      </c>
      <c r="D324" s="226" t="s">
        <v>145</v>
      </c>
      <c r="E324" s="227" t="s">
        <v>514</v>
      </c>
      <c r="F324" s="228" t="s">
        <v>515</v>
      </c>
      <c r="G324" s="229" t="s">
        <v>215</v>
      </c>
      <c r="H324" s="230">
        <v>124.887</v>
      </c>
      <c r="I324" s="231"/>
      <c r="J324" s="232">
        <f>ROUND(I324*H324,2)</f>
        <v>0</v>
      </c>
      <c r="K324" s="228" t="s">
        <v>149</v>
      </c>
      <c r="L324" s="44"/>
      <c r="M324" s="233" t="s">
        <v>1</v>
      </c>
      <c r="N324" s="234" t="s">
        <v>42</v>
      </c>
      <c r="O324" s="91"/>
      <c r="P324" s="235">
        <f>O324*H324</f>
        <v>0</v>
      </c>
      <c r="Q324" s="235">
        <v>0</v>
      </c>
      <c r="R324" s="235">
        <f>Q324*H324</f>
        <v>0</v>
      </c>
      <c r="S324" s="235">
        <v>0</v>
      </c>
      <c r="T324" s="23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7" t="s">
        <v>150</v>
      </c>
      <c r="AT324" s="237" t="s">
        <v>145</v>
      </c>
      <c r="AU324" s="237" t="s">
        <v>86</v>
      </c>
      <c r="AY324" s="17" t="s">
        <v>143</v>
      </c>
      <c r="BE324" s="238">
        <f>IF(N324="základní",J324,0)</f>
        <v>0</v>
      </c>
      <c r="BF324" s="238">
        <f>IF(N324="snížená",J324,0)</f>
        <v>0</v>
      </c>
      <c r="BG324" s="238">
        <f>IF(N324="zákl. přenesená",J324,0)</f>
        <v>0</v>
      </c>
      <c r="BH324" s="238">
        <f>IF(N324="sníž. přenesená",J324,0)</f>
        <v>0</v>
      </c>
      <c r="BI324" s="238">
        <f>IF(N324="nulová",J324,0)</f>
        <v>0</v>
      </c>
      <c r="BJ324" s="17" t="s">
        <v>84</v>
      </c>
      <c r="BK324" s="238">
        <f>ROUND(I324*H324,2)</f>
        <v>0</v>
      </c>
      <c r="BL324" s="17" t="s">
        <v>150</v>
      </c>
      <c r="BM324" s="237" t="s">
        <v>516</v>
      </c>
    </row>
    <row r="325" s="2" customFormat="1" ht="16.5" customHeight="1">
      <c r="A325" s="38"/>
      <c r="B325" s="39"/>
      <c r="C325" s="226" t="s">
        <v>517</v>
      </c>
      <c r="D325" s="226" t="s">
        <v>145</v>
      </c>
      <c r="E325" s="227" t="s">
        <v>518</v>
      </c>
      <c r="F325" s="228" t="s">
        <v>519</v>
      </c>
      <c r="G325" s="229" t="s">
        <v>215</v>
      </c>
      <c r="H325" s="230">
        <v>88.834999999999994</v>
      </c>
      <c r="I325" s="231"/>
      <c r="J325" s="232">
        <f>ROUND(I325*H325,2)</f>
        <v>0</v>
      </c>
      <c r="K325" s="228" t="s">
        <v>149</v>
      </c>
      <c r="L325" s="44"/>
      <c r="M325" s="233" t="s">
        <v>1</v>
      </c>
      <c r="N325" s="234" t="s">
        <v>42</v>
      </c>
      <c r="O325" s="91"/>
      <c r="P325" s="235">
        <f>O325*H325</f>
        <v>0</v>
      </c>
      <c r="Q325" s="235">
        <v>0</v>
      </c>
      <c r="R325" s="235">
        <f>Q325*H325</f>
        <v>0</v>
      </c>
      <c r="S325" s="235">
        <v>0</v>
      </c>
      <c r="T325" s="23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7" t="s">
        <v>150</v>
      </c>
      <c r="AT325" s="237" t="s">
        <v>145</v>
      </c>
      <c r="AU325" s="237" t="s">
        <v>86</v>
      </c>
      <c r="AY325" s="17" t="s">
        <v>143</v>
      </c>
      <c r="BE325" s="238">
        <f>IF(N325="základní",J325,0)</f>
        <v>0</v>
      </c>
      <c r="BF325" s="238">
        <f>IF(N325="snížená",J325,0)</f>
        <v>0</v>
      </c>
      <c r="BG325" s="238">
        <f>IF(N325="zákl. přenesená",J325,0)</f>
        <v>0</v>
      </c>
      <c r="BH325" s="238">
        <f>IF(N325="sníž. přenesená",J325,0)</f>
        <v>0</v>
      </c>
      <c r="BI325" s="238">
        <f>IF(N325="nulová",J325,0)</f>
        <v>0</v>
      </c>
      <c r="BJ325" s="17" t="s">
        <v>84</v>
      </c>
      <c r="BK325" s="238">
        <f>ROUND(I325*H325,2)</f>
        <v>0</v>
      </c>
      <c r="BL325" s="17" t="s">
        <v>150</v>
      </c>
      <c r="BM325" s="237" t="s">
        <v>520</v>
      </c>
    </row>
    <row r="326" s="13" customFormat="1">
      <c r="A326" s="13"/>
      <c r="B326" s="239"/>
      <c r="C326" s="240"/>
      <c r="D326" s="241" t="s">
        <v>152</v>
      </c>
      <c r="E326" s="242" t="s">
        <v>1</v>
      </c>
      <c r="F326" s="243" t="s">
        <v>521</v>
      </c>
      <c r="G326" s="240"/>
      <c r="H326" s="244">
        <v>88.834999999999994</v>
      </c>
      <c r="I326" s="245"/>
      <c r="J326" s="240"/>
      <c r="K326" s="240"/>
      <c r="L326" s="246"/>
      <c r="M326" s="247"/>
      <c r="N326" s="248"/>
      <c r="O326" s="248"/>
      <c r="P326" s="248"/>
      <c r="Q326" s="248"/>
      <c r="R326" s="248"/>
      <c r="S326" s="248"/>
      <c r="T326" s="24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0" t="s">
        <v>152</v>
      </c>
      <c r="AU326" s="250" t="s">
        <v>86</v>
      </c>
      <c r="AV326" s="13" t="s">
        <v>86</v>
      </c>
      <c r="AW326" s="13" t="s">
        <v>32</v>
      </c>
      <c r="AX326" s="13" t="s">
        <v>84</v>
      </c>
      <c r="AY326" s="250" t="s">
        <v>143</v>
      </c>
    </row>
    <row r="327" s="2" customFormat="1" ht="16.5" customHeight="1">
      <c r="A327" s="38"/>
      <c r="B327" s="39"/>
      <c r="C327" s="226" t="s">
        <v>522</v>
      </c>
      <c r="D327" s="226" t="s">
        <v>145</v>
      </c>
      <c r="E327" s="227" t="s">
        <v>523</v>
      </c>
      <c r="F327" s="228" t="s">
        <v>524</v>
      </c>
      <c r="G327" s="229" t="s">
        <v>215</v>
      </c>
      <c r="H327" s="230">
        <v>888.35000000000002</v>
      </c>
      <c r="I327" s="231"/>
      <c r="J327" s="232">
        <f>ROUND(I327*H327,2)</f>
        <v>0</v>
      </c>
      <c r="K327" s="228" t="s">
        <v>149</v>
      </c>
      <c r="L327" s="44"/>
      <c r="M327" s="233" t="s">
        <v>1</v>
      </c>
      <c r="N327" s="234" t="s">
        <v>42</v>
      </c>
      <c r="O327" s="91"/>
      <c r="P327" s="235">
        <f>O327*H327</f>
        <v>0</v>
      </c>
      <c r="Q327" s="235">
        <v>0</v>
      </c>
      <c r="R327" s="235">
        <f>Q327*H327</f>
        <v>0</v>
      </c>
      <c r="S327" s="235">
        <v>0</v>
      </c>
      <c r="T327" s="23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7" t="s">
        <v>150</v>
      </c>
      <c r="AT327" s="237" t="s">
        <v>145</v>
      </c>
      <c r="AU327" s="237" t="s">
        <v>86</v>
      </c>
      <c r="AY327" s="17" t="s">
        <v>143</v>
      </c>
      <c r="BE327" s="238">
        <f>IF(N327="základní",J327,0)</f>
        <v>0</v>
      </c>
      <c r="BF327" s="238">
        <f>IF(N327="snížená",J327,0)</f>
        <v>0</v>
      </c>
      <c r="BG327" s="238">
        <f>IF(N327="zákl. přenesená",J327,0)</f>
        <v>0</v>
      </c>
      <c r="BH327" s="238">
        <f>IF(N327="sníž. přenesená",J327,0)</f>
        <v>0</v>
      </c>
      <c r="BI327" s="238">
        <f>IF(N327="nulová",J327,0)</f>
        <v>0</v>
      </c>
      <c r="BJ327" s="17" t="s">
        <v>84</v>
      </c>
      <c r="BK327" s="238">
        <f>ROUND(I327*H327,2)</f>
        <v>0</v>
      </c>
      <c r="BL327" s="17" t="s">
        <v>150</v>
      </c>
      <c r="BM327" s="237" t="s">
        <v>525</v>
      </c>
    </row>
    <row r="328" s="13" customFormat="1">
      <c r="A328" s="13"/>
      <c r="B328" s="239"/>
      <c r="C328" s="240"/>
      <c r="D328" s="241" t="s">
        <v>152</v>
      </c>
      <c r="E328" s="240"/>
      <c r="F328" s="243" t="s">
        <v>526</v>
      </c>
      <c r="G328" s="240"/>
      <c r="H328" s="244">
        <v>888.35000000000002</v>
      </c>
      <c r="I328" s="245"/>
      <c r="J328" s="240"/>
      <c r="K328" s="240"/>
      <c r="L328" s="246"/>
      <c r="M328" s="247"/>
      <c r="N328" s="248"/>
      <c r="O328" s="248"/>
      <c r="P328" s="248"/>
      <c r="Q328" s="248"/>
      <c r="R328" s="248"/>
      <c r="S328" s="248"/>
      <c r="T328" s="24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0" t="s">
        <v>152</v>
      </c>
      <c r="AU328" s="250" t="s">
        <v>86</v>
      </c>
      <c r="AV328" s="13" t="s">
        <v>86</v>
      </c>
      <c r="AW328" s="13" t="s">
        <v>4</v>
      </c>
      <c r="AX328" s="13" t="s">
        <v>84</v>
      </c>
      <c r="AY328" s="250" t="s">
        <v>143</v>
      </c>
    </row>
    <row r="329" s="2" customFormat="1" ht="21.75" customHeight="1">
      <c r="A329" s="38"/>
      <c r="B329" s="39"/>
      <c r="C329" s="226" t="s">
        <v>527</v>
      </c>
      <c r="D329" s="226" t="s">
        <v>145</v>
      </c>
      <c r="E329" s="227" t="s">
        <v>528</v>
      </c>
      <c r="F329" s="228" t="s">
        <v>529</v>
      </c>
      <c r="G329" s="229" t="s">
        <v>215</v>
      </c>
      <c r="H329" s="230">
        <v>71.875</v>
      </c>
      <c r="I329" s="231"/>
      <c r="J329" s="232">
        <f>ROUND(I329*H329,2)</f>
        <v>0</v>
      </c>
      <c r="K329" s="228" t="s">
        <v>149</v>
      </c>
      <c r="L329" s="44"/>
      <c r="M329" s="233" t="s">
        <v>1</v>
      </c>
      <c r="N329" s="234" t="s">
        <v>42</v>
      </c>
      <c r="O329" s="91"/>
      <c r="P329" s="235">
        <f>O329*H329</f>
        <v>0</v>
      </c>
      <c r="Q329" s="235">
        <v>0</v>
      </c>
      <c r="R329" s="235">
        <f>Q329*H329</f>
        <v>0</v>
      </c>
      <c r="S329" s="235">
        <v>0</v>
      </c>
      <c r="T329" s="23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7" t="s">
        <v>150</v>
      </c>
      <c r="AT329" s="237" t="s">
        <v>145</v>
      </c>
      <c r="AU329" s="237" t="s">
        <v>86</v>
      </c>
      <c r="AY329" s="17" t="s">
        <v>143</v>
      </c>
      <c r="BE329" s="238">
        <f>IF(N329="základní",J329,0)</f>
        <v>0</v>
      </c>
      <c r="BF329" s="238">
        <f>IF(N329="snížená",J329,0)</f>
        <v>0</v>
      </c>
      <c r="BG329" s="238">
        <f>IF(N329="zákl. přenesená",J329,0)</f>
        <v>0</v>
      </c>
      <c r="BH329" s="238">
        <f>IF(N329="sníž. přenesená",J329,0)</f>
        <v>0</v>
      </c>
      <c r="BI329" s="238">
        <f>IF(N329="nulová",J329,0)</f>
        <v>0</v>
      </c>
      <c r="BJ329" s="17" t="s">
        <v>84</v>
      </c>
      <c r="BK329" s="238">
        <f>ROUND(I329*H329,2)</f>
        <v>0</v>
      </c>
      <c r="BL329" s="17" t="s">
        <v>150</v>
      </c>
      <c r="BM329" s="237" t="s">
        <v>530</v>
      </c>
    </row>
    <row r="330" s="13" customFormat="1">
      <c r="A330" s="13"/>
      <c r="B330" s="239"/>
      <c r="C330" s="240"/>
      <c r="D330" s="241" t="s">
        <v>152</v>
      </c>
      <c r="E330" s="242" t="s">
        <v>1</v>
      </c>
      <c r="F330" s="243" t="s">
        <v>531</v>
      </c>
      <c r="G330" s="240"/>
      <c r="H330" s="244">
        <v>71.875</v>
      </c>
      <c r="I330" s="245"/>
      <c r="J330" s="240"/>
      <c r="K330" s="240"/>
      <c r="L330" s="246"/>
      <c r="M330" s="247"/>
      <c r="N330" s="248"/>
      <c r="O330" s="248"/>
      <c r="P330" s="248"/>
      <c r="Q330" s="248"/>
      <c r="R330" s="248"/>
      <c r="S330" s="248"/>
      <c r="T330" s="24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0" t="s">
        <v>152</v>
      </c>
      <c r="AU330" s="250" t="s">
        <v>86</v>
      </c>
      <c r="AV330" s="13" t="s">
        <v>86</v>
      </c>
      <c r="AW330" s="13" t="s">
        <v>32</v>
      </c>
      <c r="AX330" s="13" t="s">
        <v>84</v>
      </c>
      <c r="AY330" s="250" t="s">
        <v>143</v>
      </c>
    </row>
    <row r="331" s="2" customFormat="1" ht="21.75" customHeight="1">
      <c r="A331" s="38"/>
      <c r="B331" s="39"/>
      <c r="C331" s="226" t="s">
        <v>532</v>
      </c>
      <c r="D331" s="226" t="s">
        <v>145</v>
      </c>
      <c r="E331" s="227" t="s">
        <v>533</v>
      </c>
      <c r="F331" s="228" t="s">
        <v>534</v>
      </c>
      <c r="G331" s="229" t="s">
        <v>215</v>
      </c>
      <c r="H331" s="230">
        <v>16.960000000000001</v>
      </c>
      <c r="I331" s="231"/>
      <c r="J331" s="232">
        <f>ROUND(I331*H331,2)</f>
        <v>0</v>
      </c>
      <c r="K331" s="228" t="s">
        <v>149</v>
      </c>
      <c r="L331" s="44"/>
      <c r="M331" s="233" t="s">
        <v>1</v>
      </c>
      <c r="N331" s="234" t="s">
        <v>42</v>
      </c>
      <c r="O331" s="91"/>
      <c r="P331" s="235">
        <f>O331*H331</f>
        <v>0</v>
      </c>
      <c r="Q331" s="235">
        <v>0</v>
      </c>
      <c r="R331" s="235">
        <f>Q331*H331</f>
        <v>0</v>
      </c>
      <c r="S331" s="235">
        <v>0</v>
      </c>
      <c r="T331" s="23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7" t="s">
        <v>150</v>
      </c>
      <c r="AT331" s="237" t="s">
        <v>145</v>
      </c>
      <c r="AU331" s="237" t="s">
        <v>86</v>
      </c>
      <c r="AY331" s="17" t="s">
        <v>143</v>
      </c>
      <c r="BE331" s="238">
        <f>IF(N331="základní",J331,0)</f>
        <v>0</v>
      </c>
      <c r="BF331" s="238">
        <f>IF(N331="snížená",J331,0)</f>
        <v>0</v>
      </c>
      <c r="BG331" s="238">
        <f>IF(N331="zákl. přenesená",J331,0)</f>
        <v>0</v>
      </c>
      <c r="BH331" s="238">
        <f>IF(N331="sníž. přenesená",J331,0)</f>
        <v>0</v>
      </c>
      <c r="BI331" s="238">
        <f>IF(N331="nulová",J331,0)</f>
        <v>0</v>
      </c>
      <c r="BJ331" s="17" t="s">
        <v>84</v>
      </c>
      <c r="BK331" s="238">
        <f>ROUND(I331*H331,2)</f>
        <v>0</v>
      </c>
      <c r="BL331" s="17" t="s">
        <v>150</v>
      </c>
      <c r="BM331" s="237" t="s">
        <v>535</v>
      </c>
    </row>
    <row r="332" s="13" customFormat="1">
      <c r="A332" s="13"/>
      <c r="B332" s="239"/>
      <c r="C332" s="240"/>
      <c r="D332" s="241" t="s">
        <v>152</v>
      </c>
      <c r="E332" s="242" t="s">
        <v>1</v>
      </c>
      <c r="F332" s="243" t="s">
        <v>536</v>
      </c>
      <c r="G332" s="240"/>
      <c r="H332" s="244">
        <v>16.960000000000001</v>
      </c>
      <c r="I332" s="245"/>
      <c r="J332" s="240"/>
      <c r="K332" s="240"/>
      <c r="L332" s="246"/>
      <c r="M332" s="247"/>
      <c r="N332" s="248"/>
      <c r="O332" s="248"/>
      <c r="P332" s="248"/>
      <c r="Q332" s="248"/>
      <c r="R332" s="248"/>
      <c r="S332" s="248"/>
      <c r="T332" s="24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0" t="s">
        <v>152</v>
      </c>
      <c r="AU332" s="250" t="s">
        <v>86</v>
      </c>
      <c r="AV332" s="13" t="s">
        <v>86</v>
      </c>
      <c r="AW332" s="13" t="s">
        <v>32</v>
      </c>
      <c r="AX332" s="13" t="s">
        <v>84</v>
      </c>
      <c r="AY332" s="250" t="s">
        <v>143</v>
      </c>
    </row>
    <row r="333" s="12" customFormat="1" ht="22.8" customHeight="1">
      <c r="A333" s="12"/>
      <c r="B333" s="210"/>
      <c r="C333" s="211"/>
      <c r="D333" s="212" t="s">
        <v>76</v>
      </c>
      <c r="E333" s="224" t="s">
        <v>537</v>
      </c>
      <c r="F333" s="224" t="s">
        <v>538</v>
      </c>
      <c r="G333" s="211"/>
      <c r="H333" s="211"/>
      <c r="I333" s="214"/>
      <c r="J333" s="225">
        <f>BK333</f>
        <v>0</v>
      </c>
      <c r="K333" s="211"/>
      <c r="L333" s="216"/>
      <c r="M333" s="217"/>
      <c r="N333" s="218"/>
      <c r="O333" s="218"/>
      <c r="P333" s="219">
        <f>P334</f>
        <v>0</v>
      </c>
      <c r="Q333" s="218"/>
      <c r="R333" s="219">
        <f>R334</f>
        <v>0</v>
      </c>
      <c r="S333" s="218"/>
      <c r="T333" s="220">
        <f>T334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21" t="s">
        <v>84</v>
      </c>
      <c r="AT333" s="222" t="s">
        <v>76</v>
      </c>
      <c r="AU333" s="222" t="s">
        <v>84</v>
      </c>
      <c r="AY333" s="221" t="s">
        <v>143</v>
      </c>
      <c r="BK333" s="223">
        <f>BK334</f>
        <v>0</v>
      </c>
    </row>
    <row r="334" s="2" customFormat="1" ht="16.5" customHeight="1">
      <c r="A334" s="38"/>
      <c r="B334" s="39"/>
      <c r="C334" s="226" t="s">
        <v>539</v>
      </c>
      <c r="D334" s="226" t="s">
        <v>145</v>
      </c>
      <c r="E334" s="227" t="s">
        <v>540</v>
      </c>
      <c r="F334" s="228" t="s">
        <v>541</v>
      </c>
      <c r="G334" s="229" t="s">
        <v>215</v>
      </c>
      <c r="H334" s="230">
        <v>131.71600000000001</v>
      </c>
      <c r="I334" s="231"/>
      <c r="J334" s="232">
        <f>ROUND(I334*H334,2)</f>
        <v>0</v>
      </c>
      <c r="K334" s="228" t="s">
        <v>149</v>
      </c>
      <c r="L334" s="44"/>
      <c r="M334" s="233" t="s">
        <v>1</v>
      </c>
      <c r="N334" s="234" t="s">
        <v>42</v>
      </c>
      <c r="O334" s="91"/>
      <c r="P334" s="235">
        <f>O334*H334</f>
        <v>0</v>
      </c>
      <c r="Q334" s="235">
        <v>0</v>
      </c>
      <c r="R334" s="235">
        <f>Q334*H334</f>
        <v>0</v>
      </c>
      <c r="S334" s="235">
        <v>0</v>
      </c>
      <c r="T334" s="23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7" t="s">
        <v>150</v>
      </c>
      <c r="AT334" s="237" t="s">
        <v>145</v>
      </c>
      <c r="AU334" s="237" t="s">
        <v>86</v>
      </c>
      <c r="AY334" s="17" t="s">
        <v>143</v>
      </c>
      <c r="BE334" s="238">
        <f>IF(N334="základní",J334,0)</f>
        <v>0</v>
      </c>
      <c r="BF334" s="238">
        <f>IF(N334="snížená",J334,0)</f>
        <v>0</v>
      </c>
      <c r="BG334" s="238">
        <f>IF(N334="zákl. přenesená",J334,0)</f>
        <v>0</v>
      </c>
      <c r="BH334" s="238">
        <f>IF(N334="sníž. přenesená",J334,0)</f>
        <v>0</v>
      </c>
      <c r="BI334" s="238">
        <f>IF(N334="nulová",J334,0)</f>
        <v>0</v>
      </c>
      <c r="BJ334" s="17" t="s">
        <v>84</v>
      </c>
      <c r="BK334" s="238">
        <f>ROUND(I334*H334,2)</f>
        <v>0</v>
      </c>
      <c r="BL334" s="17" t="s">
        <v>150</v>
      </c>
      <c r="BM334" s="237" t="s">
        <v>542</v>
      </c>
    </row>
    <row r="335" s="12" customFormat="1" ht="25.92" customHeight="1">
      <c r="A335" s="12"/>
      <c r="B335" s="210"/>
      <c r="C335" s="211"/>
      <c r="D335" s="212" t="s">
        <v>76</v>
      </c>
      <c r="E335" s="213" t="s">
        <v>543</v>
      </c>
      <c r="F335" s="213" t="s">
        <v>544</v>
      </c>
      <c r="G335" s="211"/>
      <c r="H335" s="211"/>
      <c r="I335" s="214"/>
      <c r="J335" s="215">
        <f>BK335</f>
        <v>0</v>
      </c>
      <c r="K335" s="211"/>
      <c r="L335" s="216"/>
      <c r="M335" s="217"/>
      <c r="N335" s="218"/>
      <c r="O335" s="218"/>
      <c r="P335" s="219">
        <f>P336+P367+P376+P381+P389+P396+P411</f>
        <v>0</v>
      </c>
      <c r="Q335" s="218"/>
      <c r="R335" s="219">
        <f>R336+R367+R376+R381+R389+R396+R411</f>
        <v>1.0437615</v>
      </c>
      <c r="S335" s="218"/>
      <c r="T335" s="220">
        <f>T336+T367+T376+T381+T389+T396+T411</f>
        <v>1.243587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21" t="s">
        <v>86</v>
      </c>
      <c r="AT335" s="222" t="s">
        <v>76</v>
      </c>
      <c r="AU335" s="222" t="s">
        <v>77</v>
      </c>
      <c r="AY335" s="221" t="s">
        <v>143</v>
      </c>
      <c r="BK335" s="223">
        <f>BK336+BK367+BK376+BK381+BK389+BK396+BK411</f>
        <v>0</v>
      </c>
    </row>
    <row r="336" s="12" customFormat="1" ht="22.8" customHeight="1">
      <c r="A336" s="12"/>
      <c r="B336" s="210"/>
      <c r="C336" s="211"/>
      <c r="D336" s="212" t="s">
        <v>76</v>
      </c>
      <c r="E336" s="224" t="s">
        <v>545</v>
      </c>
      <c r="F336" s="224" t="s">
        <v>546</v>
      </c>
      <c r="G336" s="211"/>
      <c r="H336" s="211"/>
      <c r="I336" s="214"/>
      <c r="J336" s="225">
        <f>BK336</f>
        <v>0</v>
      </c>
      <c r="K336" s="211"/>
      <c r="L336" s="216"/>
      <c r="M336" s="217"/>
      <c r="N336" s="218"/>
      <c r="O336" s="218"/>
      <c r="P336" s="219">
        <f>SUM(P337:P366)</f>
        <v>0</v>
      </c>
      <c r="Q336" s="218"/>
      <c r="R336" s="219">
        <f>SUM(R337:R366)</f>
        <v>0.69373269999999998</v>
      </c>
      <c r="S336" s="218"/>
      <c r="T336" s="220">
        <f>SUM(T337:T366)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21" t="s">
        <v>86</v>
      </c>
      <c r="AT336" s="222" t="s">
        <v>76</v>
      </c>
      <c r="AU336" s="222" t="s">
        <v>84</v>
      </c>
      <c r="AY336" s="221" t="s">
        <v>143</v>
      </c>
      <c r="BK336" s="223">
        <f>SUM(BK337:BK366)</f>
        <v>0</v>
      </c>
    </row>
    <row r="337" s="2" customFormat="1" ht="16.5" customHeight="1">
      <c r="A337" s="38"/>
      <c r="B337" s="39"/>
      <c r="C337" s="226" t="s">
        <v>547</v>
      </c>
      <c r="D337" s="226" t="s">
        <v>145</v>
      </c>
      <c r="E337" s="227" t="s">
        <v>548</v>
      </c>
      <c r="F337" s="228" t="s">
        <v>549</v>
      </c>
      <c r="G337" s="229" t="s">
        <v>148</v>
      </c>
      <c r="H337" s="230">
        <v>0.48999999999999999</v>
      </c>
      <c r="I337" s="231"/>
      <c r="J337" s="232">
        <f>ROUND(I337*H337,2)</f>
        <v>0</v>
      </c>
      <c r="K337" s="228" t="s">
        <v>149</v>
      </c>
      <c r="L337" s="44"/>
      <c r="M337" s="233" t="s">
        <v>1</v>
      </c>
      <c r="N337" s="234" t="s">
        <v>42</v>
      </c>
      <c r="O337" s="91"/>
      <c r="P337" s="235">
        <f>O337*H337</f>
        <v>0</v>
      </c>
      <c r="Q337" s="235">
        <v>0</v>
      </c>
      <c r="R337" s="235">
        <f>Q337*H337</f>
        <v>0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232</v>
      </c>
      <c r="AT337" s="237" t="s">
        <v>145</v>
      </c>
      <c r="AU337" s="237" t="s">
        <v>86</v>
      </c>
      <c r="AY337" s="17" t="s">
        <v>143</v>
      </c>
      <c r="BE337" s="238">
        <f>IF(N337="základní",J337,0)</f>
        <v>0</v>
      </c>
      <c r="BF337" s="238">
        <f>IF(N337="snížená",J337,0)</f>
        <v>0</v>
      </c>
      <c r="BG337" s="238">
        <f>IF(N337="zákl. přenesená",J337,0)</f>
        <v>0</v>
      </c>
      <c r="BH337" s="238">
        <f>IF(N337="sníž. přenesená",J337,0)</f>
        <v>0</v>
      </c>
      <c r="BI337" s="238">
        <f>IF(N337="nulová",J337,0)</f>
        <v>0</v>
      </c>
      <c r="BJ337" s="17" t="s">
        <v>84</v>
      </c>
      <c r="BK337" s="238">
        <f>ROUND(I337*H337,2)</f>
        <v>0</v>
      </c>
      <c r="BL337" s="17" t="s">
        <v>232</v>
      </c>
      <c r="BM337" s="237" t="s">
        <v>550</v>
      </c>
    </row>
    <row r="338" s="13" customFormat="1">
      <c r="A338" s="13"/>
      <c r="B338" s="239"/>
      <c r="C338" s="240"/>
      <c r="D338" s="241" t="s">
        <v>152</v>
      </c>
      <c r="E338" s="242" t="s">
        <v>1</v>
      </c>
      <c r="F338" s="243" t="s">
        <v>551</v>
      </c>
      <c r="G338" s="240"/>
      <c r="H338" s="244">
        <v>0.48999999999999999</v>
      </c>
      <c r="I338" s="245"/>
      <c r="J338" s="240"/>
      <c r="K338" s="240"/>
      <c r="L338" s="246"/>
      <c r="M338" s="247"/>
      <c r="N338" s="248"/>
      <c r="O338" s="248"/>
      <c r="P338" s="248"/>
      <c r="Q338" s="248"/>
      <c r="R338" s="248"/>
      <c r="S338" s="248"/>
      <c r="T338" s="24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0" t="s">
        <v>152</v>
      </c>
      <c r="AU338" s="250" t="s">
        <v>86</v>
      </c>
      <c r="AV338" s="13" t="s">
        <v>86</v>
      </c>
      <c r="AW338" s="13" t="s">
        <v>32</v>
      </c>
      <c r="AX338" s="13" t="s">
        <v>84</v>
      </c>
      <c r="AY338" s="250" t="s">
        <v>143</v>
      </c>
    </row>
    <row r="339" s="2" customFormat="1" ht="16.5" customHeight="1">
      <c r="A339" s="38"/>
      <c r="B339" s="39"/>
      <c r="C339" s="273" t="s">
        <v>552</v>
      </c>
      <c r="D339" s="273" t="s">
        <v>239</v>
      </c>
      <c r="E339" s="274" t="s">
        <v>553</v>
      </c>
      <c r="F339" s="275" t="s">
        <v>554</v>
      </c>
      <c r="G339" s="276" t="s">
        <v>215</v>
      </c>
      <c r="H339" s="277">
        <v>0.001</v>
      </c>
      <c r="I339" s="278"/>
      <c r="J339" s="279">
        <f>ROUND(I339*H339,2)</f>
        <v>0</v>
      </c>
      <c r="K339" s="275" t="s">
        <v>149</v>
      </c>
      <c r="L339" s="280"/>
      <c r="M339" s="281" t="s">
        <v>1</v>
      </c>
      <c r="N339" s="282" t="s">
        <v>42</v>
      </c>
      <c r="O339" s="91"/>
      <c r="P339" s="235">
        <f>O339*H339</f>
        <v>0</v>
      </c>
      <c r="Q339" s="235">
        <v>1</v>
      </c>
      <c r="R339" s="235">
        <f>Q339*H339</f>
        <v>0.001</v>
      </c>
      <c r="S339" s="235">
        <v>0</v>
      </c>
      <c r="T339" s="23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7" t="s">
        <v>316</v>
      </c>
      <c r="AT339" s="237" t="s">
        <v>239</v>
      </c>
      <c r="AU339" s="237" t="s">
        <v>86</v>
      </c>
      <c r="AY339" s="17" t="s">
        <v>143</v>
      </c>
      <c r="BE339" s="238">
        <f>IF(N339="základní",J339,0)</f>
        <v>0</v>
      </c>
      <c r="BF339" s="238">
        <f>IF(N339="snížená",J339,0)</f>
        <v>0</v>
      </c>
      <c r="BG339" s="238">
        <f>IF(N339="zákl. přenesená",J339,0)</f>
        <v>0</v>
      </c>
      <c r="BH339" s="238">
        <f>IF(N339="sníž. přenesená",J339,0)</f>
        <v>0</v>
      </c>
      <c r="BI339" s="238">
        <f>IF(N339="nulová",J339,0)</f>
        <v>0</v>
      </c>
      <c r="BJ339" s="17" t="s">
        <v>84</v>
      </c>
      <c r="BK339" s="238">
        <f>ROUND(I339*H339,2)</f>
        <v>0</v>
      </c>
      <c r="BL339" s="17" t="s">
        <v>232</v>
      </c>
      <c r="BM339" s="237" t="s">
        <v>555</v>
      </c>
    </row>
    <row r="340" s="13" customFormat="1">
      <c r="A340" s="13"/>
      <c r="B340" s="239"/>
      <c r="C340" s="240"/>
      <c r="D340" s="241" t="s">
        <v>152</v>
      </c>
      <c r="E340" s="240"/>
      <c r="F340" s="243" t="s">
        <v>556</v>
      </c>
      <c r="G340" s="240"/>
      <c r="H340" s="244">
        <v>0.001</v>
      </c>
      <c r="I340" s="245"/>
      <c r="J340" s="240"/>
      <c r="K340" s="240"/>
      <c r="L340" s="246"/>
      <c r="M340" s="247"/>
      <c r="N340" s="248"/>
      <c r="O340" s="248"/>
      <c r="P340" s="248"/>
      <c r="Q340" s="248"/>
      <c r="R340" s="248"/>
      <c r="S340" s="248"/>
      <c r="T340" s="24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0" t="s">
        <v>152</v>
      </c>
      <c r="AU340" s="250" t="s">
        <v>86</v>
      </c>
      <c r="AV340" s="13" t="s">
        <v>86</v>
      </c>
      <c r="AW340" s="13" t="s">
        <v>4</v>
      </c>
      <c r="AX340" s="13" t="s">
        <v>84</v>
      </c>
      <c r="AY340" s="250" t="s">
        <v>143</v>
      </c>
    </row>
    <row r="341" s="2" customFormat="1" ht="16.5" customHeight="1">
      <c r="A341" s="38"/>
      <c r="B341" s="39"/>
      <c r="C341" s="226" t="s">
        <v>557</v>
      </c>
      <c r="D341" s="226" t="s">
        <v>145</v>
      </c>
      <c r="E341" s="227" t="s">
        <v>558</v>
      </c>
      <c r="F341" s="228" t="s">
        <v>559</v>
      </c>
      <c r="G341" s="229" t="s">
        <v>148</v>
      </c>
      <c r="H341" s="230">
        <v>95.804000000000002</v>
      </c>
      <c r="I341" s="231"/>
      <c r="J341" s="232">
        <f>ROUND(I341*H341,2)</f>
        <v>0</v>
      </c>
      <c r="K341" s="228" t="s">
        <v>149</v>
      </c>
      <c r="L341" s="44"/>
      <c r="M341" s="233" t="s">
        <v>1</v>
      </c>
      <c r="N341" s="234" t="s">
        <v>42</v>
      </c>
      <c r="O341" s="91"/>
      <c r="P341" s="235">
        <f>O341*H341</f>
        <v>0</v>
      </c>
      <c r="Q341" s="235">
        <v>0</v>
      </c>
      <c r="R341" s="235">
        <f>Q341*H341</f>
        <v>0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232</v>
      </c>
      <c r="AT341" s="237" t="s">
        <v>145</v>
      </c>
      <c r="AU341" s="237" t="s">
        <v>86</v>
      </c>
      <c r="AY341" s="17" t="s">
        <v>143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84</v>
      </c>
      <c r="BK341" s="238">
        <f>ROUND(I341*H341,2)</f>
        <v>0</v>
      </c>
      <c r="BL341" s="17" t="s">
        <v>232</v>
      </c>
      <c r="BM341" s="237" t="s">
        <v>560</v>
      </c>
    </row>
    <row r="342" s="13" customFormat="1">
      <c r="A342" s="13"/>
      <c r="B342" s="239"/>
      <c r="C342" s="240"/>
      <c r="D342" s="241" t="s">
        <v>152</v>
      </c>
      <c r="E342" s="242" t="s">
        <v>1</v>
      </c>
      <c r="F342" s="243" t="s">
        <v>299</v>
      </c>
      <c r="G342" s="240"/>
      <c r="H342" s="244">
        <v>49.884</v>
      </c>
      <c r="I342" s="245"/>
      <c r="J342" s="240"/>
      <c r="K342" s="240"/>
      <c r="L342" s="246"/>
      <c r="M342" s="247"/>
      <c r="N342" s="248"/>
      <c r="O342" s="248"/>
      <c r="P342" s="248"/>
      <c r="Q342" s="248"/>
      <c r="R342" s="248"/>
      <c r="S342" s="248"/>
      <c r="T342" s="24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0" t="s">
        <v>152</v>
      </c>
      <c r="AU342" s="250" t="s">
        <v>86</v>
      </c>
      <c r="AV342" s="13" t="s">
        <v>86</v>
      </c>
      <c r="AW342" s="13" t="s">
        <v>32</v>
      </c>
      <c r="AX342" s="13" t="s">
        <v>77</v>
      </c>
      <c r="AY342" s="250" t="s">
        <v>143</v>
      </c>
    </row>
    <row r="343" s="15" customFormat="1">
      <c r="A343" s="15"/>
      <c r="B343" s="262"/>
      <c r="C343" s="263"/>
      <c r="D343" s="241" t="s">
        <v>152</v>
      </c>
      <c r="E343" s="264" t="s">
        <v>1</v>
      </c>
      <c r="F343" s="265" t="s">
        <v>561</v>
      </c>
      <c r="G343" s="263"/>
      <c r="H343" s="266">
        <v>49.884</v>
      </c>
      <c r="I343" s="267"/>
      <c r="J343" s="263"/>
      <c r="K343" s="263"/>
      <c r="L343" s="268"/>
      <c r="M343" s="269"/>
      <c r="N343" s="270"/>
      <c r="O343" s="270"/>
      <c r="P343" s="270"/>
      <c r="Q343" s="270"/>
      <c r="R343" s="270"/>
      <c r="S343" s="270"/>
      <c r="T343" s="271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2" t="s">
        <v>152</v>
      </c>
      <c r="AU343" s="272" t="s">
        <v>86</v>
      </c>
      <c r="AV343" s="15" t="s">
        <v>161</v>
      </c>
      <c r="AW343" s="15" t="s">
        <v>32</v>
      </c>
      <c r="AX343" s="15" t="s">
        <v>77</v>
      </c>
      <c r="AY343" s="272" t="s">
        <v>143</v>
      </c>
    </row>
    <row r="344" s="13" customFormat="1">
      <c r="A344" s="13"/>
      <c r="B344" s="239"/>
      <c r="C344" s="240"/>
      <c r="D344" s="241" t="s">
        <v>152</v>
      </c>
      <c r="E344" s="242" t="s">
        <v>1</v>
      </c>
      <c r="F344" s="243" t="s">
        <v>362</v>
      </c>
      <c r="G344" s="240"/>
      <c r="H344" s="244">
        <v>25.456</v>
      </c>
      <c r="I344" s="245"/>
      <c r="J344" s="240"/>
      <c r="K344" s="240"/>
      <c r="L344" s="246"/>
      <c r="M344" s="247"/>
      <c r="N344" s="248"/>
      <c r="O344" s="248"/>
      <c r="P344" s="248"/>
      <c r="Q344" s="248"/>
      <c r="R344" s="248"/>
      <c r="S344" s="248"/>
      <c r="T344" s="24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0" t="s">
        <v>152</v>
      </c>
      <c r="AU344" s="250" t="s">
        <v>86</v>
      </c>
      <c r="AV344" s="13" t="s">
        <v>86</v>
      </c>
      <c r="AW344" s="13" t="s">
        <v>32</v>
      </c>
      <c r="AX344" s="13" t="s">
        <v>77</v>
      </c>
      <c r="AY344" s="250" t="s">
        <v>143</v>
      </c>
    </row>
    <row r="345" s="13" customFormat="1">
      <c r="A345" s="13"/>
      <c r="B345" s="239"/>
      <c r="C345" s="240"/>
      <c r="D345" s="241" t="s">
        <v>152</v>
      </c>
      <c r="E345" s="242" t="s">
        <v>1</v>
      </c>
      <c r="F345" s="243" t="s">
        <v>363</v>
      </c>
      <c r="G345" s="240"/>
      <c r="H345" s="244">
        <v>12.728</v>
      </c>
      <c r="I345" s="245"/>
      <c r="J345" s="240"/>
      <c r="K345" s="240"/>
      <c r="L345" s="246"/>
      <c r="M345" s="247"/>
      <c r="N345" s="248"/>
      <c r="O345" s="248"/>
      <c r="P345" s="248"/>
      <c r="Q345" s="248"/>
      <c r="R345" s="248"/>
      <c r="S345" s="248"/>
      <c r="T345" s="24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0" t="s">
        <v>152</v>
      </c>
      <c r="AU345" s="250" t="s">
        <v>86</v>
      </c>
      <c r="AV345" s="13" t="s">
        <v>86</v>
      </c>
      <c r="AW345" s="13" t="s">
        <v>32</v>
      </c>
      <c r="AX345" s="13" t="s">
        <v>77</v>
      </c>
      <c r="AY345" s="250" t="s">
        <v>143</v>
      </c>
    </row>
    <row r="346" s="13" customFormat="1">
      <c r="A346" s="13"/>
      <c r="B346" s="239"/>
      <c r="C346" s="240"/>
      <c r="D346" s="241" t="s">
        <v>152</v>
      </c>
      <c r="E346" s="242" t="s">
        <v>1</v>
      </c>
      <c r="F346" s="243" t="s">
        <v>364</v>
      </c>
      <c r="G346" s="240"/>
      <c r="H346" s="244">
        <v>3.8679999999999999</v>
      </c>
      <c r="I346" s="245"/>
      <c r="J346" s="240"/>
      <c r="K346" s="240"/>
      <c r="L346" s="246"/>
      <c r="M346" s="247"/>
      <c r="N346" s="248"/>
      <c r="O346" s="248"/>
      <c r="P346" s="248"/>
      <c r="Q346" s="248"/>
      <c r="R346" s="248"/>
      <c r="S346" s="248"/>
      <c r="T346" s="24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0" t="s">
        <v>152</v>
      </c>
      <c r="AU346" s="250" t="s">
        <v>86</v>
      </c>
      <c r="AV346" s="13" t="s">
        <v>86</v>
      </c>
      <c r="AW346" s="13" t="s">
        <v>32</v>
      </c>
      <c r="AX346" s="13" t="s">
        <v>77</v>
      </c>
      <c r="AY346" s="250" t="s">
        <v>143</v>
      </c>
    </row>
    <row r="347" s="13" customFormat="1">
      <c r="A347" s="13"/>
      <c r="B347" s="239"/>
      <c r="C347" s="240"/>
      <c r="D347" s="241" t="s">
        <v>152</v>
      </c>
      <c r="E347" s="242" t="s">
        <v>1</v>
      </c>
      <c r="F347" s="243" t="s">
        <v>365</v>
      </c>
      <c r="G347" s="240"/>
      <c r="H347" s="244">
        <v>3.8679999999999999</v>
      </c>
      <c r="I347" s="245"/>
      <c r="J347" s="240"/>
      <c r="K347" s="240"/>
      <c r="L347" s="246"/>
      <c r="M347" s="247"/>
      <c r="N347" s="248"/>
      <c r="O347" s="248"/>
      <c r="P347" s="248"/>
      <c r="Q347" s="248"/>
      <c r="R347" s="248"/>
      <c r="S347" s="248"/>
      <c r="T347" s="24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0" t="s">
        <v>152</v>
      </c>
      <c r="AU347" s="250" t="s">
        <v>86</v>
      </c>
      <c r="AV347" s="13" t="s">
        <v>86</v>
      </c>
      <c r="AW347" s="13" t="s">
        <v>32</v>
      </c>
      <c r="AX347" s="13" t="s">
        <v>77</v>
      </c>
      <c r="AY347" s="250" t="s">
        <v>143</v>
      </c>
    </row>
    <row r="348" s="15" customFormat="1">
      <c r="A348" s="15"/>
      <c r="B348" s="262"/>
      <c r="C348" s="263"/>
      <c r="D348" s="241" t="s">
        <v>152</v>
      </c>
      <c r="E348" s="264" t="s">
        <v>1</v>
      </c>
      <c r="F348" s="265" t="s">
        <v>562</v>
      </c>
      <c r="G348" s="263"/>
      <c r="H348" s="266">
        <v>45.920000000000002</v>
      </c>
      <c r="I348" s="267"/>
      <c r="J348" s="263"/>
      <c r="K348" s="263"/>
      <c r="L348" s="268"/>
      <c r="M348" s="269"/>
      <c r="N348" s="270"/>
      <c r="O348" s="270"/>
      <c r="P348" s="270"/>
      <c r="Q348" s="270"/>
      <c r="R348" s="270"/>
      <c r="S348" s="270"/>
      <c r="T348" s="271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2" t="s">
        <v>152</v>
      </c>
      <c r="AU348" s="272" t="s">
        <v>86</v>
      </c>
      <c r="AV348" s="15" t="s">
        <v>161</v>
      </c>
      <c r="AW348" s="15" t="s">
        <v>32</v>
      </c>
      <c r="AX348" s="15" t="s">
        <v>77</v>
      </c>
      <c r="AY348" s="272" t="s">
        <v>143</v>
      </c>
    </row>
    <row r="349" s="14" customFormat="1">
      <c r="A349" s="14"/>
      <c r="B349" s="251"/>
      <c r="C349" s="252"/>
      <c r="D349" s="241" t="s">
        <v>152</v>
      </c>
      <c r="E349" s="253" t="s">
        <v>1</v>
      </c>
      <c r="F349" s="254" t="s">
        <v>155</v>
      </c>
      <c r="G349" s="252"/>
      <c r="H349" s="255">
        <v>95.803999999999988</v>
      </c>
      <c r="I349" s="256"/>
      <c r="J349" s="252"/>
      <c r="K349" s="252"/>
      <c r="L349" s="257"/>
      <c r="M349" s="258"/>
      <c r="N349" s="259"/>
      <c r="O349" s="259"/>
      <c r="P349" s="259"/>
      <c r="Q349" s="259"/>
      <c r="R349" s="259"/>
      <c r="S349" s="259"/>
      <c r="T349" s="26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1" t="s">
        <v>152</v>
      </c>
      <c r="AU349" s="261" t="s">
        <v>86</v>
      </c>
      <c r="AV349" s="14" t="s">
        <v>150</v>
      </c>
      <c r="AW349" s="14" t="s">
        <v>32</v>
      </c>
      <c r="AX349" s="14" t="s">
        <v>84</v>
      </c>
      <c r="AY349" s="261" t="s">
        <v>143</v>
      </c>
    </row>
    <row r="350" s="2" customFormat="1" ht="16.5" customHeight="1">
      <c r="A350" s="38"/>
      <c r="B350" s="39"/>
      <c r="C350" s="273" t="s">
        <v>563</v>
      </c>
      <c r="D350" s="273" t="s">
        <v>239</v>
      </c>
      <c r="E350" s="274" t="s">
        <v>553</v>
      </c>
      <c r="F350" s="275" t="s">
        <v>554</v>
      </c>
      <c r="G350" s="276" t="s">
        <v>215</v>
      </c>
      <c r="H350" s="277">
        <v>0.034000000000000002</v>
      </c>
      <c r="I350" s="278"/>
      <c r="J350" s="279">
        <f>ROUND(I350*H350,2)</f>
        <v>0</v>
      </c>
      <c r="K350" s="275" t="s">
        <v>149</v>
      </c>
      <c r="L350" s="280"/>
      <c r="M350" s="281" t="s">
        <v>1</v>
      </c>
      <c r="N350" s="282" t="s">
        <v>42</v>
      </c>
      <c r="O350" s="91"/>
      <c r="P350" s="235">
        <f>O350*H350</f>
        <v>0</v>
      </c>
      <c r="Q350" s="235">
        <v>1</v>
      </c>
      <c r="R350" s="235">
        <f>Q350*H350</f>
        <v>0.034000000000000002</v>
      </c>
      <c r="S350" s="235">
        <v>0</v>
      </c>
      <c r="T350" s="23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7" t="s">
        <v>316</v>
      </c>
      <c r="AT350" s="237" t="s">
        <v>239</v>
      </c>
      <c r="AU350" s="237" t="s">
        <v>86</v>
      </c>
      <c r="AY350" s="17" t="s">
        <v>143</v>
      </c>
      <c r="BE350" s="238">
        <f>IF(N350="základní",J350,0)</f>
        <v>0</v>
      </c>
      <c r="BF350" s="238">
        <f>IF(N350="snížená",J350,0)</f>
        <v>0</v>
      </c>
      <c r="BG350" s="238">
        <f>IF(N350="zákl. přenesená",J350,0)</f>
        <v>0</v>
      </c>
      <c r="BH350" s="238">
        <f>IF(N350="sníž. přenesená",J350,0)</f>
        <v>0</v>
      </c>
      <c r="BI350" s="238">
        <f>IF(N350="nulová",J350,0)</f>
        <v>0</v>
      </c>
      <c r="BJ350" s="17" t="s">
        <v>84</v>
      </c>
      <c r="BK350" s="238">
        <f>ROUND(I350*H350,2)</f>
        <v>0</v>
      </c>
      <c r="BL350" s="17" t="s">
        <v>232</v>
      </c>
      <c r="BM350" s="237" t="s">
        <v>564</v>
      </c>
    </row>
    <row r="351" s="13" customFormat="1">
      <c r="A351" s="13"/>
      <c r="B351" s="239"/>
      <c r="C351" s="240"/>
      <c r="D351" s="241" t="s">
        <v>152</v>
      </c>
      <c r="E351" s="240"/>
      <c r="F351" s="243" t="s">
        <v>565</v>
      </c>
      <c r="G351" s="240"/>
      <c r="H351" s="244">
        <v>0.034000000000000002</v>
      </c>
      <c r="I351" s="245"/>
      <c r="J351" s="240"/>
      <c r="K351" s="240"/>
      <c r="L351" s="246"/>
      <c r="M351" s="247"/>
      <c r="N351" s="248"/>
      <c r="O351" s="248"/>
      <c r="P351" s="248"/>
      <c r="Q351" s="248"/>
      <c r="R351" s="248"/>
      <c r="S351" s="248"/>
      <c r="T351" s="24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0" t="s">
        <v>152</v>
      </c>
      <c r="AU351" s="250" t="s">
        <v>86</v>
      </c>
      <c r="AV351" s="13" t="s">
        <v>86</v>
      </c>
      <c r="AW351" s="13" t="s">
        <v>4</v>
      </c>
      <c r="AX351" s="13" t="s">
        <v>84</v>
      </c>
      <c r="AY351" s="250" t="s">
        <v>143</v>
      </c>
    </row>
    <row r="352" s="2" customFormat="1" ht="16.5" customHeight="1">
      <c r="A352" s="38"/>
      <c r="B352" s="39"/>
      <c r="C352" s="226" t="s">
        <v>566</v>
      </c>
      <c r="D352" s="226" t="s">
        <v>145</v>
      </c>
      <c r="E352" s="227" t="s">
        <v>567</v>
      </c>
      <c r="F352" s="228" t="s">
        <v>568</v>
      </c>
      <c r="G352" s="229" t="s">
        <v>148</v>
      </c>
      <c r="H352" s="230">
        <v>0.48999999999999999</v>
      </c>
      <c r="I352" s="231"/>
      <c r="J352" s="232">
        <f>ROUND(I352*H352,2)</f>
        <v>0</v>
      </c>
      <c r="K352" s="228" t="s">
        <v>149</v>
      </c>
      <c r="L352" s="44"/>
      <c r="M352" s="233" t="s">
        <v>1</v>
      </c>
      <c r="N352" s="234" t="s">
        <v>42</v>
      </c>
      <c r="O352" s="91"/>
      <c r="P352" s="235">
        <f>O352*H352</f>
        <v>0</v>
      </c>
      <c r="Q352" s="235">
        <v>0.00040000000000000002</v>
      </c>
      <c r="R352" s="235">
        <f>Q352*H352</f>
        <v>0.00019599999999999999</v>
      </c>
      <c r="S352" s="235">
        <v>0</v>
      </c>
      <c r="T352" s="236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7" t="s">
        <v>232</v>
      </c>
      <c r="AT352" s="237" t="s">
        <v>145</v>
      </c>
      <c r="AU352" s="237" t="s">
        <v>86</v>
      </c>
      <c r="AY352" s="17" t="s">
        <v>143</v>
      </c>
      <c r="BE352" s="238">
        <f>IF(N352="základní",J352,0)</f>
        <v>0</v>
      </c>
      <c r="BF352" s="238">
        <f>IF(N352="snížená",J352,0)</f>
        <v>0</v>
      </c>
      <c r="BG352" s="238">
        <f>IF(N352="zákl. přenesená",J352,0)</f>
        <v>0</v>
      </c>
      <c r="BH352" s="238">
        <f>IF(N352="sníž. přenesená",J352,0)</f>
        <v>0</v>
      </c>
      <c r="BI352" s="238">
        <f>IF(N352="nulová",J352,0)</f>
        <v>0</v>
      </c>
      <c r="BJ352" s="17" t="s">
        <v>84</v>
      </c>
      <c r="BK352" s="238">
        <f>ROUND(I352*H352,2)</f>
        <v>0</v>
      </c>
      <c r="BL352" s="17" t="s">
        <v>232</v>
      </c>
      <c r="BM352" s="237" t="s">
        <v>569</v>
      </c>
    </row>
    <row r="353" s="2" customFormat="1" ht="24.15" customHeight="1">
      <c r="A353" s="38"/>
      <c r="B353" s="39"/>
      <c r="C353" s="273" t="s">
        <v>570</v>
      </c>
      <c r="D353" s="273" t="s">
        <v>239</v>
      </c>
      <c r="E353" s="274" t="s">
        <v>571</v>
      </c>
      <c r="F353" s="275" t="s">
        <v>572</v>
      </c>
      <c r="G353" s="276" t="s">
        <v>148</v>
      </c>
      <c r="H353" s="277">
        <v>0.57099999999999995</v>
      </c>
      <c r="I353" s="278"/>
      <c r="J353" s="279">
        <f>ROUND(I353*H353,2)</f>
        <v>0</v>
      </c>
      <c r="K353" s="275" t="s">
        <v>149</v>
      </c>
      <c r="L353" s="280"/>
      <c r="M353" s="281" t="s">
        <v>1</v>
      </c>
      <c r="N353" s="282" t="s">
        <v>42</v>
      </c>
      <c r="O353" s="91"/>
      <c r="P353" s="235">
        <f>O353*H353</f>
        <v>0</v>
      </c>
      <c r="Q353" s="235">
        <v>0.0053</v>
      </c>
      <c r="R353" s="235">
        <f>Q353*H353</f>
        <v>0.0030262999999999996</v>
      </c>
      <c r="S353" s="235">
        <v>0</v>
      </c>
      <c r="T353" s="23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7" t="s">
        <v>316</v>
      </c>
      <c r="AT353" s="237" t="s">
        <v>239</v>
      </c>
      <c r="AU353" s="237" t="s">
        <v>86</v>
      </c>
      <c r="AY353" s="17" t="s">
        <v>143</v>
      </c>
      <c r="BE353" s="238">
        <f>IF(N353="základní",J353,0)</f>
        <v>0</v>
      </c>
      <c r="BF353" s="238">
        <f>IF(N353="snížená",J353,0)</f>
        <v>0</v>
      </c>
      <c r="BG353" s="238">
        <f>IF(N353="zákl. přenesená",J353,0)</f>
        <v>0</v>
      </c>
      <c r="BH353" s="238">
        <f>IF(N353="sníž. přenesená",J353,0)</f>
        <v>0</v>
      </c>
      <c r="BI353" s="238">
        <f>IF(N353="nulová",J353,0)</f>
        <v>0</v>
      </c>
      <c r="BJ353" s="17" t="s">
        <v>84</v>
      </c>
      <c r="BK353" s="238">
        <f>ROUND(I353*H353,2)</f>
        <v>0</v>
      </c>
      <c r="BL353" s="17" t="s">
        <v>232</v>
      </c>
      <c r="BM353" s="237" t="s">
        <v>573</v>
      </c>
    </row>
    <row r="354" s="13" customFormat="1">
      <c r="A354" s="13"/>
      <c r="B354" s="239"/>
      <c r="C354" s="240"/>
      <c r="D354" s="241" t="s">
        <v>152</v>
      </c>
      <c r="E354" s="240"/>
      <c r="F354" s="243" t="s">
        <v>574</v>
      </c>
      <c r="G354" s="240"/>
      <c r="H354" s="244">
        <v>0.57099999999999995</v>
      </c>
      <c r="I354" s="245"/>
      <c r="J354" s="240"/>
      <c r="K354" s="240"/>
      <c r="L354" s="246"/>
      <c r="M354" s="247"/>
      <c r="N354" s="248"/>
      <c r="O354" s="248"/>
      <c r="P354" s="248"/>
      <c r="Q354" s="248"/>
      <c r="R354" s="248"/>
      <c r="S354" s="248"/>
      <c r="T354" s="24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0" t="s">
        <v>152</v>
      </c>
      <c r="AU354" s="250" t="s">
        <v>86</v>
      </c>
      <c r="AV354" s="13" t="s">
        <v>86</v>
      </c>
      <c r="AW354" s="13" t="s">
        <v>4</v>
      </c>
      <c r="AX354" s="13" t="s">
        <v>84</v>
      </c>
      <c r="AY354" s="250" t="s">
        <v>143</v>
      </c>
    </row>
    <row r="355" s="2" customFormat="1" ht="16.5" customHeight="1">
      <c r="A355" s="38"/>
      <c r="B355" s="39"/>
      <c r="C355" s="226" t="s">
        <v>575</v>
      </c>
      <c r="D355" s="226" t="s">
        <v>145</v>
      </c>
      <c r="E355" s="227" t="s">
        <v>576</v>
      </c>
      <c r="F355" s="228" t="s">
        <v>577</v>
      </c>
      <c r="G355" s="229" t="s">
        <v>148</v>
      </c>
      <c r="H355" s="230">
        <v>95.804000000000002</v>
      </c>
      <c r="I355" s="231"/>
      <c r="J355" s="232">
        <f>ROUND(I355*H355,2)</f>
        <v>0</v>
      </c>
      <c r="K355" s="228" t="s">
        <v>149</v>
      </c>
      <c r="L355" s="44"/>
      <c r="M355" s="233" t="s">
        <v>1</v>
      </c>
      <c r="N355" s="234" t="s">
        <v>42</v>
      </c>
      <c r="O355" s="91"/>
      <c r="P355" s="235">
        <f>O355*H355</f>
        <v>0</v>
      </c>
      <c r="Q355" s="235">
        <v>0.00040000000000000002</v>
      </c>
      <c r="R355" s="235">
        <f>Q355*H355</f>
        <v>0.038321600000000004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232</v>
      </c>
      <c r="AT355" s="237" t="s">
        <v>145</v>
      </c>
      <c r="AU355" s="237" t="s">
        <v>86</v>
      </c>
      <c r="AY355" s="17" t="s">
        <v>143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84</v>
      </c>
      <c r="BK355" s="238">
        <f>ROUND(I355*H355,2)</f>
        <v>0</v>
      </c>
      <c r="BL355" s="17" t="s">
        <v>232</v>
      </c>
      <c r="BM355" s="237" t="s">
        <v>578</v>
      </c>
    </row>
    <row r="356" s="13" customFormat="1">
      <c r="A356" s="13"/>
      <c r="B356" s="239"/>
      <c r="C356" s="240"/>
      <c r="D356" s="241" t="s">
        <v>152</v>
      </c>
      <c r="E356" s="242" t="s">
        <v>1</v>
      </c>
      <c r="F356" s="243" t="s">
        <v>579</v>
      </c>
      <c r="G356" s="240"/>
      <c r="H356" s="244">
        <v>95.804000000000002</v>
      </c>
      <c r="I356" s="245"/>
      <c r="J356" s="240"/>
      <c r="K356" s="240"/>
      <c r="L356" s="246"/>
      <c r="M356" s="247"/>
      <c r="N356" s="248"/>
      <c r="O356" s="248"/>
      <c r="P356" s="248"/>
      <c r="Q356" s="248"/>
      <c r="R356" s="248"/>
      <c r="S356" s="248"/>
      <c r="T356" s="24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0" t="s">
        <v>152</v>
      </c>
      <c r="AU356" s="250" t="s">
        <v>86</v>
      </c>
      <c r="AV356" s="13" t="s">
        <v>86</v>
      </c>
      <c r="AW356" s="13" t="s">
        <v>32</v>
      </c>
      <c r="AX356" s="13" t="s">
        <v>84</v>
      </c>
      <c r="AY356" s="250" t="s">
        <v>143</v>
      </c>
    </row>
    <row r="357" s="2" customFormat="1" ht="24.15" customHeight="1">
      <c r="A357" s="38"/>
      <c r="B357" s="39"/>
      <c r="C357" s="273" t="s">
        <v>580</v>
      </c>
      <c r="D357" s="273" t="s">
        <v>239</v>
      </c>
      <c r="E357" s="274" t="s">
        <v>571</v>
      </c>
      <c r="F357" s="275" t="s">
        <v>572</v>
      </c>
      <c r="G357" s="276" t="s">
        <v>148</v>
      </c>
      <c r="H357" s="277">
        <v>103.36</v>
      </c>
      <c r="I357" s="278"/>
      <c r="J357" s="279">
        <f>ROUND(I357*H357,2)</f>
        <v>0</v>
      </c>
      <c r="K357" s="275" t="s">
        <v>149</v>
      </c>
      <c r="L357" s="280"/>
      <c r="M357" s="281" t="s">
        <v>1</v>
      </c>
      <c r="N357" s="282" t="s">
        <v>42</v>
      </c>
      <c r="O357" s="91"/>
      <c r="P357" s="235">
        <f>O357*H357</f>
        <v>0</v>
      </c>
      <c r="Q357" s="235">
        <v>0.0053</v>
      </c>
      <c r="R357" s="235">
        <f>Q357*H357</f>
        <v>0.54780799999999996</v>
      </c>
      <c r="S357" s="235">
        <v>0</v>
      </c>
      <c r="T357" s="23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7" t="s">
        <v>316</v>
      </c>
      <c r="AT357" s="237" t="s">
        <v>239</v>
      </c>
      <c r="AU357" s="237" t="s">
        <v>86</v>
      </c>
      <c r="AY357" s="17" t="s">
        <v>143</v>
      </c>
      <c r="BE357" s="238">
        <f>IF(N357="základní",J357,0)</f>
        <v>0</v>
      </c>
      <c r="BF357" s="238">
        <f>IF(N357="snížená",J357,0)</f>
        <v>0</v>
      </c>
      <c r="BG357" s="238">
        <f>IF(N357="zákl. přenesená",J357,0)</f>
        <v>0</v>
      </c>
      <c r="BH357" s="238">
        <f>IF(N357="sníž. přenesená",J357,0)</f>
        <v>0</v>
      </c>
      <c r="BI357" s="238">
        <f>IF(N357="nulová",J357,0)</f>
        <v>0</v>
      </c>
      <c r="BJ357" s="17" t="s">
        <v>84</v>
      </c>
      <c r="BK357" s="238">
        <f>ROUND(I357*H357,2)</f>
        <v>0</v>
      </c>
      <c r="BL357" s="17" t="s">
        <v>232</v>
      </c>
      <c r="BM357" s="237" t="s">
        <v>581</v>
      </c>
    </row>
    <row r="358" s="2" customFormat="1" ht="16.5" customHeight="1">
      <c r="A358" s="38"/>
      <c r="B358" s="39"/>
      <c r="C358" s="226" t="s">
        <v>582</v>
      </c>
      <c r="D358" s="226" t="s">
        <v>145</v>
      </c>
      <c r="E358" s="227" t="s">
        <v>583</v>
      </c>
      <c r="F358" s="228" t="s">
        <v>584</v>
      </c>
      <c r="G358" s="229" t="s">
        <v>148</v>
      </c>
      <c r="H358" s="230">
        <v>160.22399999999999</v>
      </c>
      <c r="I358" s="231"/>
      <c r="J358" s="232">
        <f>ROUND(I358*H358,2)</f>
        <v>0</v>
      </c>
      <c r="K358" s="228" t="s">
        <v>149</v>
      </c>
      <c r="L358" s="44"/>
      <c r="M358" s="233" t="s">
        <v>1</v>
      </c>
      <c r="N358" s="234" t="s">
        <v>42</v>
      </c>
      <c r="O358" s="91"/>
      <c r="P358" s="235">
        <f>O358*H358</f>
        <v>0</v>
      </c>
      <c r="Q358" s="235">
        <v>0.00035</v>
      </c>
      <c r="R358" s="235">
        <f>Q358*H358</f>
        <v>0.056078399999999994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232</v>
      </c>
      <c r="AT358" s="237" t="s">
        <v>145</v>
      </c>
      <c r="AU358" s="237" t="s">
        <v>86</v>
      </c>
      <c r="AY358" s="17" t="s">
        <v>143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84</v>
      </c>
      <c r="BK358" s="238">
        <f>ROUND(I358*H358,2)</f>
        <v>0</v>
      </c>
      <c r="BL358" s="17" t="s">
        <v>232</v>
      </c>
      <c r="BM358" s="237" t="s">
        <v>585</v>
      </c>
    </row>
    <row r="359" s="13" customFormat="1">
      <c r="A359" s="13"/>
      <c r="B359" s="239"/>
      <c r="C359" s="240"/>
      <c r="D359" s="241" t="s">
        <v>152</v>
      </c>
      <c r="E359" s="242" t="s">
        <v>1</v>
      </c>
      <c r="F359" s="243" t="s">
        <v>586</v>
      </c>
      <c r="G359" s="240"/>
      <c r="H359" s="244">
        <v>133.024</v>
      </c>
      <c r="I359" s="245"/>
      <c r="J359" s="240"/>
      <c r="K359" s="240"/>
      <c r="L359" s="246"/>
      <c r="M359" s="247"/>
      <c r="N359" s="248"/>
      <c r="O359" s="248"/>
      <c r="P359" s="248"/>
      <c r="Q359" s="248"/>
      <c r="R359" s="248"/>
      <c r="S359" s="248"/>
      <c r="T359" s="24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0" t="s">
        <v>152</v>
      </c>
      <c r="AU359" s="250" t="s">
        <v>86</v>
      </c>
      <c r="AV359" s="13" t="s">
        <v>86</v>
      </c>
      <c r="AW359" s="13" t="s">
        <v>32</v>
      </c>
      <c r="AX359" s="13" t="s">
        <v>77</v>
      </c>
      <c r="AY359" s="250" t="s">
        <v>143</v>
      </c>
    </row>
    <row r="360" s="13" customFormat="1">
      <c r="A360" s="13"/>
      <c r="B360" s="239"/>
      <c r="C360" s="240"/>
      <c r="D360" s="241" t="s">
        <v>152</v>
      </c>
      <c r="E360" s="242" t="s">
        <v>1</v>
      </c>
      <c r="F360" s="243" t="s">
        <v>587</v>
      </c>
      <c r="G360" s="240"/>
      <c r="H360" s="244">
        <v>27.199999999999999</v>
      </c>
      <c r="I360" s="245"/>
      <c r="J360" s="240"/>
      <c r="K360" s="240"/>
      <c r="L360" s="246"/>
      <c r="M360" s="247"/>
      <c r="N360" s="248"/>
      <c r="O360" s="248"/>
      <c r="P360" s="248"/>
      <c r="Q360" s="248"/>
      <c r="R360" s="248"/>
      <c r="S360" s="248"/>
      <c r="T360" s="24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0" t="s">
        <v>152</v>
      </c>
      <c r="AU360" s="250" t="s">
        <v>86</v>
      </c>
      <c r="AV360" s="13" t="s">
        <v>86</v>
      </c>
      <c r="AW360" s="13" t="s">
        <v>32</v>
      </c>
      <c r="AX360" s="13" t="s">
        <v>77</v>
      </c>
      <c r="AY360" s="250" t="s">
        <v>143</v>
      </c>
    </row>
    <row r="361" s="14" customFormat="1">
      <c r="A361" s="14"/>
      <c r="B361" s="251"/>
      <c r="C361" s="252"/>
      <c r="D361" s="241" t="s">
        <v>152</v>
      </c>
      <c r="E361" s="253" t="s">
        <v>1</v>
      </c>
      <c r="F361" s="254" t="s">
        <v>155</v>
      </c>
      <c r="G361" s="252"/>
      <c r="H361" s="255">
        <v>160.22399999999999</v>
      </c>
      <c r="I361" s="256"/>
      <c r="J361" s="252"/>
      <c r="K361" s="252"/>
      <c r="L361" s="257"/>
      <c r="M361" s="258"/>
      <c r="N361" s="259"/>
      <c r="O361" s="259"/>
      <c r="P361" s="259"/>
      <c r="Q361" s="259"/>
      <c r="R361" s="259"/>
      <c r="S361" s="259"/>
      <c r="T361" s="26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1" t="s">
        <v>152</v>
      </c>
      <c r="AU361" s="261" t="s">
        <v>86</v>
      </c>
      <c r="AV361" s="14" t="s">
        <v>150</v>
      </c>
      <c r="AW361" s="14" t="s">
        <v>32</v>
      </c>
      <c r="AX361" s="14" t="s">
        <v>84</v>
      </c>
      <c r="AY361" s="261" t="s">
        <v>143</v>
      </c>
    </row>
    <row r="362" s="2" customFormat="1" ht="16.5" customHeight="1">
      <c r="A362" s="38"/>
      <c r="B362" s="39"/>
      <c r="C362" s="226" t="s">
        <v>588</v>
      </c>
      <c r="D362" s="226" t="s">
        <v>145</v>
      </c>
      <c r="E362" s="227" t="s">
        <v>589</v>
      </c>
      <c r="F362" s="228" t="s">
        <v>590</v>
      </c>
      <c r="G362" s="229" t="s">
        <v>287</v>
      </c>
      <c r="H362" s="230">
        <v>83.140000000000001</v>
      </c>
      <c r="I362" s="231"/>
      <c r="J362" s="232">
        <f>ROUND(I362*H362,2)</f>
        <v>0</v>
      </c>
      <c r="K362" s="228" t="s">
        <v>149</v>
      </c>
      <c r="L362" s="44"/>
      <c r="M362" s="233" t="s">
        <v>1</v>
      </c>
      <c r="N362" s="234" t="s">
        <v>42</v>
      </c>
      <c r="O362" s="91"/>
      <c r="P362" s="235">
        <f>O362*H362</f>
        <v>0</v>
      </c>
      <c r="Q362" s="235">
        <v>0.00016000000000000001</v>
      </c>
      <c r="R362" s="235">
        <f>Q362*H362</f>
        <v>0.013302400000000001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232</v>
      </c>
      <c r="AT362" s="237" t="s">
        <v>145</v>
      </c>
      <c r="AU362" s="237" t="s">
        <v>86</v>
      </c>
      <c r="AY362" s="17" t="s">
        <v>143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84</v>
      </c>
      <c r="BK362" s="238">
        <f>ROUND(I362*H362,2)</f>
        <v>0</v>
      </c>
      <c r="BL362" s="17" t="s">
        <v>232</v>
      </c>
      <c r="BM362" s="237" t="s">
        <v>591</v>
      </c>
    </row>
    <row r="363" s="13" customFormat="1">
      <c r="A363" s="13"/>
      <c r="B363" s="239"/>
      <c r="C363" s="240"/>
      <c r="D363" s="241" t="s">
        <v>152</v>
      </c>
      <c r="E363" s="242" t="s">
        <v>1</v>
      </c>
      <c r="F363" s="243" t="s">
        <v>592</v>
      </c>
      <c r="G363" s="240"/>
      <c r="H363" s="244">
        <v>83.140000000000001</v>
      </c>
      <c r="I363" s="245"/>
      <c r="J363" s="240"/>
      <c r="K363" s="240"/>
      <c r="L363" s="246"/>
      <c r="M363" s="247"/>
      <c r="N363" s="248"/>
      <c r="O363" s="248"/>
      <c r="P363" s="248"/>
      <c r="Q363" s="248"/>
      <c r="R363" s="248"/>
      <c r="S363" s="248"/>
      <c r="T363" s="24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0" t="s">
        <v>152</v>
      </c>
      <c r="AU363" s="250" t="s">
        <v>86</v>
      </c>
      <c r="AV363" s="13" t="s">
        <v>86</v>
      </c>
      <c r="AW363" s="13" t="s">
        <v>32</v>
      </c>
      <c r="AX363" s="13" t="s">
        <v>84</v>
      </c>
      <c r="AY363" s="250" t="s">
        <v>143</v>
      </c>
    </row>
    <row r="364" s="2" customFormat="1" ht="21.75" customHeight="1">
      <c r="A364" s="38"/>
      <c r="B364" s="39"/>
      <c r="C364" s="226" t="s">
        <v>593</v>
      </c>
      <c r="D364" s="226" t="s">
        <v>145</v>
      </c>
      <c r="E364" s="227" t="s">
        <v>594</v>
      </c>
      <c r="F364" s="228" t="s">
        <v>595</v>
      </c>
      <c r="G364" s="229" t="s">
        <v>148</v>
      </c>
      <c r="H364" s="230">
        <v>0.48999999999999999</v>
      </c>
      <c r="I364" s="231"/>
      <c r="J364" s="232">
        <f>ROUND(I364*H364,2)</f>
        <v>0</v>
      </c>
      <c r="K364" s="228" t="s">
        <v>149</v>
      </c>
      <c r="L364" s="44"/>
      <c r="M364" s="233" t="s">
        <v>1</v>
      </c>
      <c r="N364" s="234" t="s">
        <v>42</v>
      </c>
      <c r="O364" s="91"/>
      <c r="P364" s="235">
        <f>O364*H364</f>
        <v>0</v>
      </c>
      <c r="Q364" s="235">
        <v>0</v>
      </c>
      <c r="R364" s="235">
        <f>Q364*H364</f>
        <v>0</v>
      </c>
      <c r="S364" s="235">
        <v>0</v>
      </c>
      <c r="T364" s="236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7" t="s">
        <v>232</v>
      </c>
      <c r="AT364" s="237" t="s">
        <v>145</v>
      </c>
      <c r="AU364" s="237" t="s">
        <v>86</v>
      </c>
      <c r="AY364" s="17" t="s">
        <v>143</v>
      </c>
      <c r="BE364" s="238">
        <f>IF(N364="základní",J364,0)</f>
        <v>0</v>
      </c>
      <c r="BF364" s="238">
        <f>IF(N364="snížená",J364,0)</f>
        <v>0</v>
      </c>
      <c r="BG364" s="238">
        <f>IF(N364="zákl. přenesená",J364,0)</f>
        <v>0</v>
      </c>
      <c r="BH364" s="238">
        <f>IF(N364="sníž. přenesená",J364,0)</f>
        <v>0</v>
      </c>
      <c r="BI364" s="238">
        <f>IF(N364="nulová",J364,0)</f>
        <v>0</v>
      </c>
      <c r="BJ364" s="17" t="s">
        <v>84</v>
      </c>
      <c r="BK364" s="238">
        <f>ROUND(I364*H364,2)</f>
        <v>0</v>
      </c>
      <c r="BL364" s="17" t="s">
        <v>232</v>
      </c>
      <c r="BM364" s="237" t="s">
        <v>596</v>
      </c>
    </row>
    <row r="365" s="2" customFormat="1" ht="21.75" customHeight="1">
      <c r="A365" s="38"/>
      <c r="B365" s="39"/>
      <c r="C365" s="226" t="s">
        <v>597</v>
      </c>
      <c r="D365" s="226" t="s">
        <v>145</v>
      </c>
      <c r="E365" s="227" t="s">
        <v>598</v>
      </c>
      <c r="F365" s="228" t="s">
        <v>599</v>
      </c>
      <c r="G365" s="229" t="s">
        <v>148</v>
      </c>
      <c r="H365" s="230">
        <v>0.48999999999999999</v>
      </c>
      <c r="I365" s="231"/>
      <c r="J365" s="232">
        <f>ROUND(I365*H365,2)</f>
        <v>0</v>
      </c>
      <c r="K365" s="228" t="s">
        <v>149</v>
      </c>
      <c r="L365" s="44"/>
      <c r="M365" s="233" t="s">
        <v>1</v>
      </c>
      <c r="N365" s="234" t="s">
        <v>42</v>
      </c>
      <c r="O365" s="91"/>
      <c r="P365" s="235">
        <f>O365*H365</f>
        <v>0</v>
      </c>
      <c r="Q365" s="235">
        <v>0</v>
      </c>
      <c r="R365" s="235">
        <f>Q365*H365</f>
        <v>0</v>
      </c>
      <c r="S365" s="235">
        <v>0</v>
      </c>
      <c r="T365" s="23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7" t="s">
        <v>232</v>
      </c>
      <c r="AT365" s="237" t="s">
        <v>145</v>
      </c>
      <c r="AU365" s="237" t="s">
        <v>86</v>
      </c>
      <c r="AY365" s="17" t="s">
        <v>143</v>
      </c>
      <c r="BE365" s="238">
        <f>IF(N365="základní",J365,0)</f>
        <v>0</v>
      </c>
      <c r="BF365" s="238">
        <f>IF(N365="snížená",J365,0)</f>
        <v>0</v>
      </c>
      <c r="BG365" s="238">
        <f>IF(N365="zákl. přenesená",J365,0)</f>
        <v>0</v>
      </c>
      <c r="BH365" s="238">
        <f>IF(N365="sníž. přenesená",J365,0)</f>
        <v>0</v>
      </c>
      <c r="BI365" s="238">
        <f>IF(N365="nulová",J365,0)</f>
        <v>0</v>
      </c>
      <c r="BJ365" s="17" t="s">
        <v>84</v>
      </c>
      <c r="BK365" s="238">
        <f>ROUND(I365*H365,2)</f>
        <v>0</v>
      </c>
      <c r="BL365" s="17" t="s">
        <v>232</v>
      </c>
      <c r="BM365" s="237" t="s">
        <v>600</v>
      </c>
    </row>
    <row r="366" s="2" customFormat="1" ht="16.5" customHeight="1">
      <c r="A366" s="38"/>
      <c r="B366" s="39"/>
      <c r="C366" s="226" t="s">
        <v>601</v>
      </c>
      <c r="D366" s="226" t="s">
        <v>145</v>
      </c>
      <c r="E366" s="227" t="s">
        <v>602</v>
      </c>
      <c r="F366" s="228" t="s">
        <v>603</v>
      </c>
      <c r="G366" s="229" t="s">
        <v>215</v>
      </c>
      <c r="H366" s="230">
        <v>0.69399999999999995</v>
      </c>
      <c r="I366" s="231"/>
      <c r="J366" s="232">
        <f>ROUND(I366*H366,2)</f>
        <v>0</v>
      </c>
      <c r="K366" s="228" t="s">
        <v>149</v>
      </c>
      <c r="L366" s="44"/>
      <c r="M366" s="233" t="s">
        <v>1</v>
      </c>
      <c r="N366" s="234" t="s">
        <v>42</v>
      </c>
      <c r="O366" s="91"/>
      <c r="P366" s="235">
        <f>O366*H366</f>
        <v>0</v>
      </c>
      <c r="Q366" s="235">
        <v>0</v>
      </c>
      <c r="R366" s="235">
        <f>Q366*H366</f>
        <v>0</v>
      </c>
      <c r="S366" s="235">
        <v>0</v>
      </c>
      <c r="T366" s="23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7" t="s">
        <v>232</v>
      </c>
      <c r="AT366" s="237" t="s">
        <v>145</v>
      </c>
      <c r="AU366" s="237" t="s">
        <v>86</v>
      </c>
      <c r="AY366" s="17" t="s">
        <v>143</v>
      </c>
      <c r="BE366" s="238">
        <f>IF(N366="základní",J366,0)</f>
        <v>0</v>
      </c>
      <c r="BF366" s="238">
        <f>IF(N366="snížená",J366,0)</f>
        <v>0</v>
      </c>
      <c r="BG366" s="238">
        <f>IF(N366="zákl. přenesená",J366,0)</f>
        <v>0</v>
      </c>
      <c r="BH366" s="238">
        <f>IF(N366="sníž. přenesená",J366,0)</f>
        <v>0</v>
      </c>
      <c r="BI366" s="238">
        <f>IF(N366="nulová",J366,0)</f>
        <v>0</v>
      </c>
      <c r="BJ366" s="17" t="s">
        <v>84</v>
      </c>
      <c r="BK366" s="238">
        <f>ROUND(I366*H366,2)</f>
        <v>0</v>
      </c>
      <c r="BL366" s="17" t="s">
        <v>232</v>
      </c>
      <c r="BM366" s="237" t="s">
        <v>604</v>
      </c>
    </row>
    <row r="367" s="12" customFormat="1" ht="22.8" customHeight="1">
      <c r="A367" s="12"/>
      <c r="B367" s="210"/>
      <c r="C367" s="211"/>
      <c r="D367" s="212" t="s">
        <v>76</v>
      </c>
      <c r="E367" s="224" t="s">
        <v>605</v>
      </c>
      <c r="F367" s="224" t="s">
        <v>606</v>
      </c>
      <c r="G367" s="211"/>
      <c r="H367" s="211"/>
      <c r="I367" s="214"/>
      <c r="J367" s="225">
        <f>BK367</f>
        <v>0</v>
      </c>
      <c r="K367" s="211"/>
      <c r="L367" s="216"/>
      <c r="M367" s="217"/>
      <c r="N367" s="218"/>
      <c r="O367" s="218"/>
      <c r="P367" s="219">
        <f>SUM(P368:P375)</f>
        <v>0</v>
      </c>
      <c r="Q367" s="218"/>
      <c r="R367" s="219">
        <f>SUM(R368:R375)</f>
        <v>0.22826939999999998</v>
      </c>
      <c r="S367" s="218"/>
      <c r="T367" s="220">
        <f>SUM(T368:T375)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21" t="s">
        <v>86</v>
      </c>
      <c r="AT367" s="222" t="s">
        <v>76</v>
      </c>
      <c r="AU367" s="222" t="s">
        <v>84</v>
      </c>
      <c r="AY367" s="221" t="s">
        <v>143</v>
      </c>
      <c r="BK367" s="223">
        <f>SUM(BK368:BK375)</f>
        <v>0</v>
      </c>
    </row>
    <row r="368" s="2" customFormat="1" ht="16.5" customHeight="1">
      <c r="A368" s="38"/>
      <c r="B368" s="39"/>
      <c r="C368" s="226" t="s">
        <v>607</v>
      </c>
      <c r="D368" s="226" t="s">
        <v>145</v>
      </c>
      <c r="E368" s="227" t="s">
        <v>608</v>
      </c>
      <c r="F368" s="228" t="s">
        <v>609</v>
      </c>
      <c r="G368" s="229" t="s">
        <v>148</v>
      </c>
      <c r="H368" s="230">
        <v>54.040999999999997</v>
      </c>
      <c r="I368" s="231"/>
      <c r="J368" s="232">
        <f>ROUND(I368*H368,2)</f>
        <v>0</v>
      </c>
      <c r="K368" s="228" t="s">
        <v>149</v>
      </c>
      <c r="L368" s="44"/>
      <c r="M368" s="233" t="s">
        <v>1</v>
      </c>
      <c r="N368" s="234" t="s">
        <v>42</v>
      </c>
      <c r="O368" s="91"/>
      <c r="P368" s="235">
        <f>O368*H368</f>
        <v>0</v>
      </c>
      <c r="Q368" s="235">
        <v>0.0030000000000000001</v>
      </c>
      <c r="R368" s="235">
        <f>Q368*H368</f>
        <v>0.16212299999999999</v>
      </c>
      <c r="S368" s="235">
        <v>0</v>
      </c>
      <c r="T368" s="236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7" t="s">
        <v>232</v>
      </c>
      <c r="AT368" s="237" t="s">
        <v>145</v>
      </c>
      <c r="AU368" s="237" t="s">
        <v>86</v>
      </c>
      <c r="AY368" s="17" t="s">
        <v>143</v>
      </c>
      <c r="BE368" s="238">
        <f>IF(N368="základní",J368,0)</f>
        <v>0</v>
      </c>
      <c r="BF368" s="238">
        <f>IF(N368="snížená",J368,0)</f>
        <v>0</v>
      </c>
      <c r="BG368" s="238">
        <f>IF(N368="zákl. přenesená",J368,0)</f>
        <v>0</v>
      </c>
      <c r="BH368" s="238">
        <f>IF(N368="sníž. přenesená",J368,0)</f>
        <v>0</v>
      </c>
      <c r="BI368" s="238">
        <f>IF(N368="nulová",J368,0)</f>
        <v>0</v>
      </c>
      <c r="BJ368" s="17" t="s">
        <v>84</v>
      </c>
      <c r="BK368" s="238">
        <f>ROUND(I368*H368,2)</f>
        <v>0</v>
      </c>
      <c r="BL368" s="17" t="s">
        <v>232</v>
      </c>
      <c r="BM368" s="237" t="s">
        <v>610</v>
      </c>
    </row>
    <row r="369" s="13" customFormat="1">
      <c r="A369" s="13"/>
      <c r="B369" s="239"/>
      <c r="C369" s="240"/>
      <c r="D369" s="241" t="s">
        <v>152</v>
      </c>
      <c r="E369" s="242" t="s">
        <v>1</v>
      </c>
      <c r="F369" s="243" t="s">
        <v>611</v>
      </c>
      <c r="G369" s="240"/>
      <c r="H369" s="244">
        <v>54.040999999999997</v>
      </c>
      <c r="I369" s="245"/>
      <c r="J369" s="240"/>
      <c r="K369" s="240"/>
      <c r="L369" s="246"/>
      <c r="M369" s="247"/>
      <c r="N369" s="248"/>
      <c r="O369" s="248"/>
      <c r="P369" s="248"/>
      <c r="Q369" s="248"/>
      <c r="R369" s="248"/>
      <c r="S369" s="248"/>
      <c r="T369" s="24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0" t="s">
        <v>152</v>
      </c>
      <c r="AU369" s="250" t="s">
        <v>86</v>
      </c>
      <c r="AV369" s="13" t="s">
        <v>86</v>
      </c>
      <c r="AW369" s="13" t="s">
        <v>32</v>
      </c>
      <c r="AX369" s="13" t="s">
        <v>84</v>
      </c>
      <c r="AY369" s="250" t="s">
        <v>143</v>
      </c>
    </row>
    <row r="370" s="2" customFormat="1" ht="16.5" customHeight="1">
      <c r="A370" s="38"/>
      <c r="B370" s="39"/>
      <c r="C370" s="273" t="s">
        <v>612</v>
      </c>
      <c r="D370" s="273" t="s">
        <v>239</v>
      </c>
      <c r="E370" s="274" t="s">
        <v>613</v>
      </c>
      <c r="F370" s="275" t="s">
        <v>614</v>
      </c>
      <c r="G370" s="276" t="s">
        <v>148</v>
      </c>
      <c r="H370" s="277">
        <v>55.122</v>
      </c>
      <c r="I370" s="278"/>
      <c r="J370" s="279">
        <f>ROUND(I370*H370,2)</f>
        <v>0</v>
      </c>
      <c r="K370" s="275" t="s">
        <v>149</v>
      </c>
      <c r="L370" s="280"/>
      <c r="M370" s="281" t="s">
        <v>1</v>
      </c>
      <c r="N370" s="282" t="s">
        <v>42</v>
      </c>
      <c r="O370" s="91"/>
      <c r="P370" s="235">
        <f>O370*H370</f>
        <v>0</v>
      </c>
      <c r="Q370" s="235">
        <v>0.0011999999999999999</v>
      </c>
      <c r="R370" s="235">
        <f>Q370*H370</f>
        <v>0.066146399999999994</v>
      </c>
      <c r="S370" s="235">
        <v>0</v>
      </c>
      <c r="T370" s="236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7" t="s">
        <v>316</v>
      </c>
      <c r="AT370" s="237" t="s">
        <v>239</v>
      </c>
      <c r="AU370" s="237" t="s">
        <v>86</v>
      </c>
      <c r="AY370" s="17" t="s">
        <v>143</v>
      </c>
      <c r="BE370" s="238">
        <f>IF(N370="základní",J370,0)</f>
        <v>0</v>
      </c>
      <c r="BF370" s="238">
        <f>IF(N370="snížená",J370,0)</f>
        <v>0</v>
      </c>
      <c r="BG370" s="238">
        <f>IF(N370="zákl. přenesená",J370,0)</f>
        <v>0</v>
      </c>
      <c r="BH370" s="238">
        <f>IF(N370="sníž. přenesená",J370,0)</f>
        <v>0</v>
      </c>
      <c r="BI370" s="238">
        <f>IF(N370="nulová",J370,0)</f>
        <v>0</v>
      </c>
      <c r="BJ370" s="17" t="s">
        <v>84</v>
      </c>
      <c r="BK370" s="238">
        <f>ROUND(I370*H370,2)</f>
        <v>0</v>
      </c>
      <c r="BL370" s="17" t="s">
        <v>232</v>
      </c>
      <c r="BM370" s="237" t="s">
        <v>615</v>
      </c>
    </row>
    <row r="371" s="13" customFormat="1">
      <c r="A371" s="13"/>
      <c r="B371" s="239"/>
      <c r="C371" s="240"/>
      <c r="D371" s="241" t="s">
        <v>152</v>
      </c>
      <c r="E371" s="242" t="s">
        <v>1</v>
      </c>
      <c r="F371" s="243" t="s">
        <v>616</v>
      </c>
      <c r="G371" s="240"/>
      <c r="H371" s="244">
        <v>54.040999999999997</v>
      </c>
      <c r="I371" s="245"/>
      <c r="J371" s="240"/>
      <c r="K371" s="240"/>
      <c r="L371" s="246"/>
      <c r="M371" s="247"/>
      <c r="N371" s="248"/>
      <c r="O371" s="248"/>
      <c r="P371" s="248"/>
      <c r="Q371" s="248"/>
      <c r="R371" s="248"/>
      <c r="S371" s="248"/>
      <c r="T371" s="24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0" t="s">
        <v>152</v>
      </c>
      <c r="AU371" s="250" t="s">
        <v>86</v>
      </c>
      <c r="AV371" s="13" t="s">
        <v>86</v>
      </c>
      <c r="AW371" s="13" t="s">
        <v>32</v>
      </c>
      <c r="AX371" s="13" t="s">
        <v>84</v>
      </c>
      <c r="AY371" s="250" t="s">
        <v>143</v>
      </c>
    </row>
    <row r="372" s="13" customFormat="1">
      <c r="A372" s="13"/>
      <c r="B372" s="239"/>
      <c r="C372" s="240"/>
      <c r="D372" s="241" t="s">
        <v>152</v>
      </c>
      <c r="E372" s="240"/>
      <c r="F372" s="243" t="s">
        <v>617</v>
      </c>
      <c r="G372" s="240"/>
      <c r="H372" s="244">
        <v>55.122</v>
      </c>
      <c r="I372" s="245"/>
      <c r="J372" s="240"/>
      <c r="K372" s="240"/>
      <c r="L372" s="246"/>
      <c r="M372" s="247"/>
      <c r="N372" s="248"/>
      <c r="O372" s="248"/>
      <c r="P372" s="248"/>
      <c r="Q372" s="248"/>
      <c r="R372" s="248"/>
      <c r="S372" s="248"/>
      <c r="T372" s="249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0" t="s">
        <v>152</v>
      </c>
      <c r="AU372" s="250" t="s">
        <v>86</v>
      </c>
      <c r="AV372" s="13" t="s">
        <v>86</v>
      </c>
      <c r="AW372" s="13" t="s">
        <v>4</v>
      </c>
      <c r="AX372" s="13" t="s">
        <v>84</v>
      </c>
      <c r="AY372" s="250" t="s">
        <v>143</v>
      </c>
    </row>
    <row r="373" s="2" customFormat="1" ht="16.5" customHeight="1">
      <c r="A373" s="38"/>
      <c r="B373" s="39"/>
      <c r="C373" s="226" t="s">
        <v>618</v>
      </c>
      <c r="D373" s="226" t="s">
        <v>145</v>
      </c>
      <c r="E373" s="227" t="s">
        <v>619</v>
      </c>
      <c r="F373" s="228" t="s">
        <v>620</v>
      </c>
      <c r="G373" s="229" t="s">
        <v>287</v>
      </c>
      <c r="H373" s="230">
        <v>8</v>
      </c>
      <c r="I373" s="231"/>
      <c r="J373" s="232">
        <f>ROUND(I373*H373,2)</f>
        <v>0</v>
      </c>
      <c r="K373" s="228" t="s">
        <v>1</v>
      </c>
      <c r="L373" s="44"/>
      <c r="M373" s="233" t="s">
        <v>1</v>
      </c>
      <c r="N373" s="234" t="s">
        <v>42</v>
      </c>
      <c r="O373" s="91"/>
      <c r="P373" s="235">
        <f>O373*H373</f>
        <v>0</v>
      </c>
      <c r="Q373" s="235">
        <v>0</v>
      </c>
      <c r="R373" s="235">
        <f>Q373*H373</f>
        <v>0</v>
      </c>
      <c r="S373" s="235">
        <v>0</v>
      </c>
      <c r="T373" s="23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7" t="s">
        <v>232</v>
      </c>
      <c r="AT373" s="237" t="s">
        <v>145</v>
      </c>
      <c r="AU373" s="237" t="s">
        <v>86</v>
      </c>
      <c r="AY373" s="17" t="s">
        <v>143</v>
      </c>
      <c r="BE373" s="238">
        <f>IF(N373="základní",J373,0)</f>
        <v>0</v>
      </c>
      <c r="BF373" s="238">
        <f>IF(N373="snížená",J373,0)</f>
        <v>0</v>
      </c>
      <c r="BG373" s="238">
        <f>IF(N373="zákl. přenesená",J373,0)</f>
        <v>0</v>
      </c>
      <c r="BH373" s="238">
        <f>IF(N373="sníž. přenesená",J373,0)</f>
        <v>0</v>
      </c>
      <c r="BI373" s="238">
        <f>IF(N373="nulová",J373,0)</f>
        <v>0</v>
      </c>
      <c r="BJ373" s="17" t="s">
        <v>84</v>
      </c>
      <c r="BK373" s="238">
        <f>ROUND(I373*H373,2)</f>
        <v>0</v>
      </c>
      <c r="BL373" s="17" t="s">
        <v>232</v>
      </c>
      <c r="BM373" s="237" t="s">
        <v>621</v>
      </c>
    </row>
    <row r="374" s="13" customFormat="1">
      <c r="A374" s="13"/>
      <c r="B374" s="239"/>
      <c r="C374" s="240"/>
      <c r="D374" s="241" t="s">
        <v>152</v>
      </c>
      <c r="E374" s="242" t="s">
        <v>1</v>
      </c>
      <c r="F374" s="243" t="s">
        <v>189</v>
      </c>
      <c r="G374" s="240"/>
      <c r="H374" s="244">
        <v>8</v>
      </c>
      <c r="I374" s="245"/>
      <c r="J374" s="240"/>
      <c r="K374" s="240"/>
      <c r="L374" s="246"/>
      <c r="M374" s="247"/>
      <c r="N374" s="248"/>
      <c r="O374" s="248"/>
      <c r="P374" s="248"/>
      <c r="Q374" s="248"/>
      <c r="R374" s="248"/>
      <c r="S374" s="248"/>
      <c r="T374" s="249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0" t="s">
        <v>152</v>
      </c>
      <c r="AU374" s="250" t="s">
        <v>86</v>
      </c>
      <c r="AV374" s="13" t="s">
        <v>86</v>
      </c>
      <c r="AW374" s="13" t="s">
        <v>32</v>
      </c>
      <c r="AX374" s="13" t="s">
        <v>84</v>
      </c>
      <c r="AY374" s="250" t="s">
        <v>143</v>
      </c>
    </row>
    <row r="375" s="2" customFormat="1" ht="16.5" customHeight="1">
      <c r="A375" s="38"/>
      <c r="B375" s="39"/>
      <c r="C375" s="226" t="s">
        <v>622</v>
      </c>
      <c r="D375" s="226" t="s">
        <v>145</v>
      </c>
      <c r="E375" s="227" t="s">
        <v>623</v>
      </c>
      <c r="F375" s="228" t="s">
        <v>624</v>
      </c>
      <c r="G375" s="229" t="s">
        <v>215</v>
      </c>
      <c r="H375" s="230">
        <v>0.22800000000000001</v>
      </c>
      <c r="I375" s="231"/>
      <c r="J375" s="232">
        <f>ROUND(I375*H375,2)</f>
        <v>0</v>
      </c>
      <c r="K375" s="228" t="s">
        <v>149</v>
      </c>
      <c r="L375" s="44"/>
      <c r="M375" s="233" t="s">
        <v>1</v>
      </c>
      <c r="N375" s="234" t="s">
        <v>42</v>
      </c>
      <c r="O375" s="91"/>
      <c r="P375" s="235">
        <f>O375*H375</f>
        <v>0</v>
      </c>
      <c r="Q375" s="235">
        <v>0</v>
      </c>
      <c r="R375" s="235">
        <f>Q375*H375</f>
        <v>0</v>
      </c>
      <c r="S375" s="235">
        <v>0</v>
      </c>
      <c r="T375" s="23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7" t="s">
        <v>232</v>
      </c>
      <c r="AT375" s="237" t="s">
        <v>145</v>
      </c>
      <c r="AU375" s="237" t="s">
        <v>86</v>
      </c>
      <c r="AY375" s="17" t="s">
        <v>143</v>
      </c>
      <c r="BE375" s="238">
        <f>IF(N375="základní",J375,0)</f>
        <v>0</v>
      </c>
      <c r="BF375" s="238">
        <f>IF(N375="snížená",J375,0)</f>
        <v>0</v>
      </c>
      <c r="BG375" s="238">
        <f>IF(N375="zákl. přenesená",J375,0)</f>
        <v>0</v>
      </c>
      <c r="BH375" s="238">
        <f>IF(N375="sníž. přenesená",J375,0)</f>
        <v>0</v>
      </c>
      <c r="BI375" s="238">
        <f>IF(N375="nulová",J375,0)</f>
        <v>0</v>
      </c>
      <c r="BJ375" s="17" t="s">
        <v>84</v>
      </c>
      <c r="BK375" s="238">
        <f>ROUND(I375*H375,2)</f>
        <v>0</v>
      </c>
      <c r="BL375" s="17" t="s">
        <v>232</v>
      </c>
      <c r="BM375" s="237" t="s">
        <v>625</v>
      </c>
    </row>
    <row r="376" s="12" customFormat="1" ht="22.8" customHeight="1">
      <c r="A376" s="12"/>
      <c r="B376" s="210"/>
      <c r="C376" s="211"/>
      <c r="D376" s="212" t="s">
        <v>76</v>
      </c>
      <c r="E376" s="224" t="s">
        <v>626</v>
      </c>
      <c r="F376" s="224" t="s">
        <v>627</v>
      </c>
      <c r="G376" s="211"/>
      <c r="H376" s="211"/>
      <c r="I376" s="214"/>
      <c r="J376" s="225">
        <f>BK376</f>
        <v>0</v>
      </c>
      <c r="K376" s="211"/>
      <c r="L376" s="216"/>
      <c r="M376" s="217"/>
      <c r="N376" s="218"/>
      <c r="O376" s="218"/>
      <c r="P376" s="219">
        <f>SUM(P377:P380)</f>
        <v>0</v>
      </c>
      <c r="Q376" s="218"/>
      <c r="R376" s="219">
        <f>SUM(R377:R380)</f>
        <v>0.0085950000000000002</v>
      </c>
      <c r="S376" s="218"/>
      <c r="T376" s="220">
        <f>SUM(T377:T380)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21" t="s">
        <v>86</v>
      </c>
      <c r="AT376" s="222" t="s">
        <v>76</v>
      </c>
      <c r="AU376" s="222" t="s">
        <v>84</v>
      </c>
      <c r="AY376" s="221" t="s">
        <v>143</v>
      </c>
      <c r="BK376" s="223">
        <f>SUM(BK377:BK380)</f>
        <v>0</v>
      </c>
    </row>
    <row r="377" s="2" customFormat="1" ht="16.5" customHeight="1">
      <c r="A377" s="38"/>
      <c r="B377" s="39"/>
      <c r="C377" s="226" t="s">
        <v>628</v>
      </c>
      <c r="D377" s="226" t="s">
        <v>145</v>
      </c>
      <c r="E377" s="227" t="s">
        <v>629</v>
      </c>
      <c r="F377" s="228" t="s">
        <v>630</v>
      </c>
      <c r="G377" s="229" t="s">
        <v>287</v>
      </c>
      <c r="H377" s="230">
        <v>4.5</v>
      </c>
      <c r="I377" s="231"/>
      <c r="J377" s="232">
        <f>ROUND(I377*H377,2)</f>
        <v>0</v>
      </c>
      <c r="K377" s="228" t="s">
        <v>149</v>
      </c>
      <c r="L377" s="44"/>
      <c r="M377" s="233" t="s">
        <v>1</v>
      </c>
      <c r="N377" s="234" t="s">
        <v>42</v>
      </c>
      <c r="O377" s="91"/>
      <c r="P377" s="235">
        <f>O377*H377</f>
        <v>0</v>
      </c>
      <c r="Q377" s="235">
        <v>0.00191</v>
      </c>
      <c r="R377" s="235">
        <f>Q377*H377</f>
        <v>0.0085950000000000002</v>
      </c>
      <c r="S377" s="235">
        <v>0</v>
      </c>
      <c r="T377" s="236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7" t="s">
        <v>232</v>
      </c>
      <c r="AT377" s="237" t="s">
        <v>145</v>
      </c>
      <c r="AU377" s="237" t="s">
        <v>86</v>
      </c>
      <c r="AY377" s="17" t="s">
        <v>143</v>
      </c>
      <c r="BE377" s="238">
        <f>IF(N377="základní",J377,0)</f>
        <v>0</v>
      </c>
      <c r="BF377" s="238">
        <f>IF(N377="snížená",J377,0)</f>
        <v>0</v>
      </c>
      <c r="BG377" s="238">
        <f>IF(N377="zákl. přenesená",J377,0)</f>
        <v>0</v>
      </c>
      <c r="BH377" s="238">
        <f>IF(N377="sníž. přenesená",J377,0)</f>
        <v>0</v>
      </c>
      <c r="BI377" s="238">
        <f>IF(N377="nulová",J377,0)</f>
        <v>0</v>
      </c>
      <c r="BJ377" s="17" t="s">
        <v>84</v>
      </c>
      <c r="BK377" s="238">
        <f>ROUND(I377*H377,2)</f>
        <v>0</v>
      </c>
      <c r="BL377" s="17" t="s">
        <v>232</v>
      </c>
      <c r="BM377" s="237" t="s">
        <v>631</v>
      </c>
    </row>
    <row r="378" s="13" customFormat="1">
      <c r="A378" s="13"/>
      <c r="B378" s="239"/>
      <c r="C378" s="240"/>
      <c r="D378" s="241" t="s">
        <v>152</v>
      </c>
      <c r="E378" s="242" t="s">
        <v>1</v>
      </c>
      <c r="F378" s="243" t="s">
        <v>632</v>
      </c>
      <c r="G378" s="240"/>
      <c r="H378" s="244">
        <v>3</v>
      </c>
      <c r="I378" s="245"/>
      <c r="J378" s="240"/>
      <c r="K378" s="240"/>
      <c r="L378" s="246"/>
      <c r="M378" s="247"/>
      <c r="N378" s="248"/>
      <c r="O378" s="248"/>
      <c r="P378" s="248"/>
      <c r="Q378" s="248"/>
      <c r="R378" s="248"/>
      <c r="S378" s="248"/>
      <c r="T378" s="249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0" t="s">
        <v>152</v>
      </c>
      <c r="AU378" s="250" t="s">
        <v>86</v>
      </c>
      <c r="AV378" s="13" t="s">
        <v>86</v>
      </c>
      <c r="AW378" s="13" t="s">
        <v>32</v>
      </c>
      <c r="AX378" s="13" t="s">
        <v>77</v>
      </c>
      <c r="AY378" s="250" t="s">
        <v>143</v>
      </c>
    </row>
    <row r="379" s="13" customFormat="1">
      <c r="A379" s="13"/>
      <c r="B379" s="239"/>
      <c r="C379" s="240"/>
      <c r="D379" s="241" t="s">
        <v>152</v>
      </c>
      <c r="E379" s="242" t="s">
        <v>1</v>
      </c>
      <c r="F379" s="243" t="s">
        <v>633</v>
      </c>
      <c r="G379" s="240"/>
      <c r="H379" s="244">
        <v>1.5</v>
      </c>
      <c r="I379" s="245"/>
      <c r="J379" s="240"/>
      <c r="K379" s="240"/>
      <c r="L379" s="246"/>
      <c r="M379" s="247"/>
      <c r="N379" s="248"/>
      <c r="O379" s="248"/>
      <c r="P379" s="248"/>
      <c r="Q379" s="248"/>
      <c r="R379" s="248"/>
      <c r="S379" s="248"/>
      <c r="T379" s="24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0" t="s">
        <v>152</v>
      </c>
      <c r="AU379" s="250" t="s">
        <v>86</v>
      </c>
      <c r="AV379" s="13" t="s">
        <v>86</v>
      </c>
      <c r="AW379" s="13" t="s">
        <v>32</v>
      </c>
      <c r="AX379" s="13" t="s">
        <v>77</v>
      </c>
      <c r="AY379" s="250" t="s">
        <v>143</v>
      </c>
    </row>
    <row r="380" s="14" customFormat="1">
      <c r="A380" s="14"/>
      <c r="B380" s="251"/>
      <c r="C380" s="252"/>
      <c r="D380" s="241" t="s">
        <v>152</v>
      </c>
      <c r="E380" s="253" t="s">
        <v>1</v>
      </c>
      <c r="F380" s="254" t="s">
        <v>155</v>
      </c>
      <c r="G380" s="252"/>
      <c r="H380" s="255">
        <v>4.5</v>
      </c>
      <c r="I380" s="256"/>
      <c r="J380" s="252"/>
      <c r="K380" s="252"/>
      <c r="L380" s="257"/>
      <c r="M380" s="258"/>
      <c r="N380" s="259"/>
      <c r="O380" s="259"/>
      <c r="P380" s="259"/>
      <c r="Q380" s="259"/>
      <c r="R380" s="259"/>
      <c r="S380" s="259"/>
      <c r="T380" s="26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1" t="s">
        <v>152</v>
      </c>
      <c r="AU380" s="261" t="s">
        <v>86</v>
      </c>
      <c r="AV380" s="14" t="s">
        <v>150</v>
      </c>
      <c r="AW380" s="14" t="s">
        <v>32</v>
      </c>
      <c r="AX380" s="14" t="s">
        <v>84</v>
      </c>
      <c r="AY380" s="261" t="s">
        <v>143</v>
      </c>
    </row>
    <row r="381" s="12" customFormat="1" ht="22.8" customHeight="1">
      <c r="A381" s="12"/>
      <c r="B381" s="210"/>
      <c r="C381" s="211"/>
      <c r="D381" s="212" t="s">
        <v>76</v>
      </c>
      <c r="E381" s="224" t="s">
        <v>634</v>
      </c>
      <c r="F381" s="224" t="s">
        <v>635</v>
      </c>
      <c r="G381" s="211"/>
      <c r="H381" s="211"/>
      <c r="I381" s="214"/>
      <c r="J381" s="225">
        <f>BK381</f>
        <v>0</v>
      </c>
      <c r="K381" s="211"/>
      <c r="L381" s="216"/>
      <c r="M381" s="217"/>
      <c r="N381" s="218"/>
      <c r="O381" s="218"/>
      <c r="P381" s="219">
        <f>SUM(P382:P388)</f>
        <v>0</v>
      </c>
      <c r="Q381" s="218"/>
      <c r="R381" s="219">
        <f>SUM(R382:R388)</f>
        <v>0.065979999999999997</v>
      </c>
      <c r="S381" s="218"/>
      <c r="T381" s="220">
        <f>SUM(T382:T388)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21" t="s">
        <v>86</v>
      </c>
      <c r="AT381" s="222" t="s">
        <v>76</v>
      </c>
      <c r="AU381" s="222" t="s">
        <v>84</v>
      </c>
      <c r="AY381" s="221" t="s">
        <v>143</v>
      </c>
      <c r="BK381" s="223">
        <f>SUM(BK382:BK388)</f>
        <v>0</v>
      </c>
    </row>
    <row r="382" s="2" customFormat="1" ht="16.5" customHeight="1">
      <c r="A382" s="38"/>
      <c r="B382" s="39"/>
      <c r="C382" s="226" t="s">
        <v>636</v>
      </c>
      <c r="D382" s="226" t="s">
        <v>145</v>
      </c>
      <c r="E382" s="227" t="s">
        <v>637</v>
      </c>
      <c r="F382" s="228" t="s">
        <v>638</v>
      </c>
      <c r="G382" s="229" t="s">
        <v>287</v>
      </c>
      <c r="H382" s="230">
        <v>8</v>
      </c>
      <c r="I382" s="231"/>
      <c r="J382" s="232">
        <f>ROUND(I382*H382,2)</f>
        <v>0</v>
      </c>
      <c r="K382" s="228" t="s">
        <v>149</v>
      </c>
      <c r="L382" s="44"/>
      <c r="M382" s="233" t="s">
        <v>1</v>
      </c>
      <c r="N382" s="234" t="s">
        <v>42</v>
      </c>
      <c r="O382" s="91"/>
      <c r="P382" s="235">
        <f>O382*H382</f>
        <v>0</v>
      </c>
      <c r="Q382" s="235">
        <v>0.0019599999999999999</v>
      </c>
      <c r="R382" s="235">
        <f>Q382*H382</f>
        <v>0.015679999999999999</v>
      </c>
      <c r="S382" s="235">
        <v>0</v>
      </c>
      <c r="T382" s="23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7" t="s">
        <v>232</v>
      </c>
      <c r="AT382" s="237" t="s">
        <v>145</v>
      </c>
      <c r="AU382" s="237" t="s">
        <v>86</v>
      </c>
      <c r="AY382" s="17" t="s">
        <v>143</v>
      </c>
      <c r="BE382" s="238">
        <f>IF(N382="základní",J382,0)</f>
        <v>0</v>
      </c>
      <c r="BF382" s="238">
        <f>IF(N382="snížená",J382,0)</f>
        <v>0</v>
      </c>
      <c r="BG382" s="238">
        <f>IF(N382="zákl. přenesená",J382,0)</f>
        <v>0</v>
      </c>
      <c r="BH382" s="238">
        <f>IF(N382="sníž. přenesená",J382,0)</f>
        <v>0</v>
      </c>
      <c r="BI382" s="238">
        <f>IF(N382="nulová",J382,0)</f>
        <v>0</v>
      </c>
      <c r="BJ382" s="17" t="s">
        <v>84</v>
      </c>
      <c r="BK382" s="238">
        <f>ROUND(I382*H382,2)</f>
        <v>0</v>
      </c>
      <c r="BL382" s="17" t="s">
        <v>232</v>
      </c>
      <c r="BM382" s="237" t="s">
        <v>639</v>
      </c>
    </row>
    <row r="383" s="13" customFormat="1">
      <c r="A383" s="13"/>
      <c r="B383" s="239"/>
      <c r="C383" s="240"/>
      <c r="D383" s="241" t="s">
        <v>152</v>
      </c>
      <c r="E383" s="242" t="s">
        <v>1</v>
      </c>
      <c r="F383" s="243" t="s">
        <v>640</v>
      </c>
      <c r="G383" s="240"/>
      <c r="H383" s="244">
        <v>8</v>
      </c>
      <c r="I383" s="245"/>
      <c r="J383" s="240"/>
      <c r="K383" s="240"/>
      <c r="L383" s="246"/>
      <c r="M383" s="247"/>
      <c r="N383" s="248"/>
      <c r="O383" s="248"/>
      <c r="P383" s="248"/>
      <c r="Q383" s="248"/>
      <c r="R383" s="248"/>
      <c r="S383" s="248"/>
      <c r="T383" s="24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0" t="s">
        <v>152</v>
      </c>
      <c r="AU383" s="250" t="s">
        <v>86</v>
      </c>
      <c r="AV383" s="13" t="s">
        <v>86</v>
      </c>
      <c r="AW383" s="13" t="s">
        <v>32</v>
      </c>
      <c r="AX383" s="13" t="s">
        <v>84</v>
      </c>
      <c r="AY383" s="250" t="s">
        <v>143</v>
      </c>
    </row>
    <row r="384" s="2" customFormat="1" ht="16.5" customHeight="1">
      <c r="A384" s="38"/>
      <c r="B384" s="39"/>
      <c r="C384" s="226" t="s">
        <v>641</v>
      </c>
      <c r="D384" s="226" t="s">
        <v>145</v>
      </c>
      <c r="E384" s="227" t="s">
        <v>642</v>
      </c>
      <c r="F384" s="228" t="s">
        <v>643</v>
      </c>
      <c r="G384" s="229" t="s">
        <v>287</v>
      </c>
      <c r="H384" s="230">
        <v>18</v>
      </c>
      <c r="I384" s="231"/>
      <c r="J384" s="232">
        <f>ROUND(I384*H384,2)</f>
        <v>0</v>
      </c>
      <c r="K384" s="228" t="s">
        <v>1</v>
      </c>
      <c r="L384" s="44"/>
      <c r="M384" s="233" t="s">
        <v>1</v>
      </c>
      <c r="N384" s="234" t="s">
        <v>42</v>
      </c>
      <c r="O384" s="91"/>
      <c r="P384" s="235">
        <f>O384*H384</f>
        <v>0</v>
      </c>
      <c r="Q384" s="235">
        <v>0.0019599999999999999</v>
      </c>
      <c r="R384" s="235">
        <f>Q384*H384</f>
        <v>0.035279999999999999</v>
      </c>
      <c r="S384" s="235">
        <v>0</v>
      </c>
      <c r="T384" s="236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7" t="s">
        <v>232</v>
      </c>
      <c r="AT384" s="237" t="s">
        <v>145</v>
      </c>
      <c r="AU384" s="237" t="s">
        <v>86</v>
      </c>
      <c r="AY384" s="17" t="s">
        <v>143</v>
      </c>
      <c r="BE384" s="238">
        <f>IF(N384="základní",J384,0)</f>
        <v>0</v>
      </c>
      <c r="BF384" s="238">
        <f>IF(N384="snížená",J384,0)</f>
        <v>0</v>
      </c>
      <c r="BG384" s="238">
        <f>IF(N384="zákl. přenesená",J384,0)</f>
        <v>0</v>
      </c>
      <c r="BH384" s="238">
        <f>IF(N384="sníž. přenesená",J384,0)</f>
        <v>0</v>
      </c>
      <c r="BI384" s="238">
        <f>IF(N384="nulová",J384,0)</f>
        <v>0</v>
      </c>
      <c r="BJ384" s="17" t="s">
        <v>84</v>
      </c>
      <c r="BK384" s="238">
        <f>ROUND(I384*H384,2)</f>
        <v>0</v>
      </c>
      <c r="BL384" s="17" t="s">
        <v>232</v>
      </c>
      <c r="BM384" s="237" t="s">
        <v>644</v>
      </c>
    </row>
    <row r="385" s="13" customFormat="1">
      <c r="A385" s="13"/>
      <c r="B385" s="239"/>
      <c r="C385" s="240"/>
      <c r="D385" s="241" t="s">
        <v>152</v>
      </c>
      <c r="E385" s="242" t="s">
        <v>1</v>
      </c>
      <c r="F385" s="243" t="s">
        <v>244</v>
      </c>
      <c r="G385" s="240"/>
      <c r="H385" s="244">
        <v>18</v>
      </c>
      <c r="I385" s="245"/>
      <c r="J385" s="240"/>
      <c r="K385" s="240"/>
      <c r="L385" s="246"/>
      <c r="M385" s="247"/>
      <c r="N385" s="248"/>
      <c r="O385" s="248"/>
      <c r="P385" s="248"/>
      <c r="Q385" s="248"/>
      <c r="R385" s="248"/>
      <c r="S385" s="248"/>
      <c r="T385" s="24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0" t="s">
        <v>152</v>
      </c>
      <c r="AU385" s="250" t="s">
        <v>86</v>
      </c>
      <c r="AV385" s="13" t="s">
        <v>86</v>
      </c>
      <c r="AW385" s="13" t="s">
        <v>32</v>
      </c>
      <c r="AX385" s="13" t="s">
        <v>84</v>
      </c>
      <c r="AY385" s="250" t="s">
        <v>143</v>
      </c>
    </row>
    <row r="386" s="2" customFormat="1" ht="16.5" customHeight="1">
      <c r="A386" s="38"/>
      <c r="B386" s="39"/>
      <c r="C386" s="226" t="s">
        <v>645</v>
      </c>
      <c r="D386" s="226" t="s">
        <v>145</v>
      </c>
      <c r="E386" s="227" t="s">
        <v>646</v>
      </c>
      <c r="F386" s="228" t="s">
        <v>647</v>
      </c>
      <c r="G386" s="229" t="s">
        <v>287</v>
      </c>
      <c r="H386" s="230">
        <v>15</v>
      </c>
      <c r="I386" s="231"/>
      <c r="J386" s="232">
        <f>ROUND(I386*H386,2)</f>
        <v>0</v>
      </c>
      <c r="K386" s="228" t="s">
        <v>1</v>
      </c>
      <c r="L386" s="44"/>
      <c r="M386" s="233" t="s">
        <v>1</v>
      </c>
      <c r="N386" s="234" t="s">
        <v>42</v>
      </c>
      <c r="O386" s="91"/>
      <c r="P386" s="235">
        <f>O386*H386</f>
        <v>0</v>
      </c>
      <c r="Q386" s="235">
        <v>0.00073999999999999999</v>
      </c>
      <c r="R386" s="235">
        <f>Q386*H386</f>
        <v>0.011100000000000001</v>
      </c>
      <c r="S386" s="235">
        <v>0</v>
      </c>
      <c r="T386" s="236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7" t="s">
        <v>232</v>
      </c>
      <c r="AT386" s="237" t="s">
        <v>145</v>
      </c>
      <c r="AU386" s="237" t="s">
        <v>86</v>
      </c>
      <c r="AY386" s="17" t="s">
        <v>143</v>
      </c>
      <c r="BE386" s="238">
        <f>IF(N386="základní",J386,0)</f>
        <v>0</v>
      </c>
      <c r="BF386" s="238">
        <f>IF(N386="snížená",J386,0)</f>
        <v>0</v>
      </c>
      <c r="BG386" s="238">
        <f>IF(N386="zákl. přenesená",J386,0)</f>
        <v>0</v>
      </c>
      <c r="BH386" s="238">
        <f>IF(N386="sníž. přenesená",J386,0)</f>
        <v>0</v>
      </c>
      <c r="BI386" s="238">
        <f>IF(N386="nulová",J386,0)</f>
        <v>0</v>
      </c>
      <c r="BJ386" s="17" t="s">
        <v>84</v>
      </c>
      <c r="BK386" s="238">
        <f>ROUND(I386*H386,2)</f>
        <v>0</v>
      </c>
      <c r="BL386" s="17" t="s">
        <v>232</v>
      </c>
      <c r="BM386" s="237" t="s">
        <v>648</v>
      </c>
    </row>
    <row r="387" s="2" customFormat="1" ht="16.5" customHeight="1">
      <c r="A387" s="38"/>
      <c r="B387" s="39"/>
      <c r="C387" s="226" t="s">
        <v>649</v>
      </c>
      <c r="D387" s="226" t="s">
        <v>145</v>
      </c>
      <c r="E387" s="227" t="s">
        <v>650</v>
      </c>
      <c r="F387" s="228" t="s">
        <v>651</v>
      </c>
      <c r="G387" s="229" t="s">
        <v>652</v>
      </c>
      <c r="H387" s="230">
        <v>1</v>
      </c>
      <c r="I387" s="231"/>
      <c r="J387" s="232">
        <f>ROUND(I387*H387,2)</f>
        <v>0</v>
      </c>
      <c r="K387" s="228" t="s">
        <v>1</v>
      </c>
      <c r="L387" s="44"/>
      <c r="M387" s="233" t="s">
        <v>1</v>
      </c>
      <c r="N387" s="234" t="s">
        <v>42</v>
      </c>
      <c r="O387" s="91"/>
      <c r="P387" s="235">
        <f>O387*H387</f>
        <v>0</v>
      </c>
      <c r="Q387" s="235">
        <v>0.0019599999999999999</v>
      </c>
      <c r="R387" s="235">
        <f>Q387*H387</f>
        <v>0.0019599999999999999</v>
      </c>
      <c r="S387" s="235">
        <v>0</v>
      </c>
      <c r="T387" s="236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7" t="s">
        <v>232</v>
      </c>
      <c r="AT387" s="237" t="s">
        <v>145</v>
      </c>
      <c r="AU387" s="237" t="s">
        <v>86</v>
      </c>
      <c r="AY387" s="17" t="s">
        <v>143</v>
      </c>
      <c r="BE387" s="238">
        <f>IF(N387="základní",J387,0)</f>
        <v>0</v>
      </c>
      <c r="BF387" s="238">
        <f>IF(N387="snížená",J387,0)</f>
        <v>0</v>
      </c>
      <c r="BG387" s="238">
        <f>IF(N387="zákl. přenesená",J387,0)</f>
        <v>0</v>
      </c>
      <c r="BH387" s="238">
        <f>IF(N387="sníž. přenesená",J387,0)</f>
        <v>0</v>
      </c>
      <c r="BI387" s="238">
        <f>IF(N387="nulová",J387,0)</f>
        <v>0</v>
      </c>
      <c r="BJ387" s="17" t="s">
        <v>84</v>
      </c>
      <c r="BK387" s="238">
        <f>ROUND(I387*H387,2)</f>
        <v>0</v>
      </c>
      <c r="BL387" s="17" t="s">
        <v>232</v>
      </c>
      <c r="BM387" s="237" t="s">
        <v>653</v>
      </c>
    </row>
    <row r="388" s="2" customFormat="1" ht="16.5" customHeight="1">
      <c r="A388" s="38"/>
      <c r="B388" s="39"/>
      <c r="C388" s="226" t="s">
        <v>654</v>
      </c>
      <c r="D388" s="226" t="s">
        <v>145</v>
      </c>
      <c r="E388" s="227" t="s">
        <v>655</v>
      </c>
      <c r="F388" s="228" t="s">
        <v>656</v>
      </c>
      <c r="G388" s="229" t="s">
        <v>652</v>
      </c>
      <c r="H388" s="230">
        <v>1</v>
      </c>
      <c r="I388" s="231"/>
      <c r="J388" s="232">
        <f>ROUND(I388*H388,2)</f>
        <v>0</v>
      </c>
      <c r="K388" s="228" t="s">
        <v>1</v>
      </c>
      <c r="L388" s="44"/>
      <c r="M388" s="233" t="s">
        <v>1</v>
      </c>
      <c r="N388" s="234" t="s">
        <v>42</v>
      </c>
      <c r="O388" s="91"/>
      <c r="P388" s="235">
        <f>O388*H388</f>
        <v>0</v>
      </c>
      <c r="Q388" s="235">
        <v>0.0019599999999999999</v>
      </c>
      <c r="R388" s="235">
        <f>Q388*H388</f>
        <v>0.0019599999999999999</v>
      </c>
      <c r="S388" s="235">
        <v>0</v>
      </c>
      <c r="T388" s="23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7" t="s">
        <v>232</v>
      </c>
      <c r="AT388" s="237" t="s">
        <v>145</v>
      </c>
      <c r="AU388" s="237" t="s">
        <v>86</v>
      </c>
      <c r="AY388" s="17" t="s">
        <v>143</v>
      </c>
      <c r="BE388" s="238">
        <f>IF(N388="základní",J388,0)</f>
        <v>0</v>
      </c>
      <c r="BF388" s="238">
        <f>IF(N388="snížená",J388,0)</f>
        <v>0</v>
      </c>
      <c r="BG388" s="238">
        <f>IF(N388="zákl. přenesená",J388,0)</f>
        <v>0</v>
      </c>
      <c r="BH388" s="238">
        <f>IF(N388="sníž. přenesená",J388,0)</f>
        <v>0</v>
      </c>
      <c r="BI388" s="238">
        <f>IF(N388="nulová",J388,0)</f>
        <v>0</v>
      </c>
      <c r="BJ388" s="17" t="s">
        <v>84</v>
      </c>
      <c r="BK388" s="238">
        <f>ROUND(I388*H388,2)</f>
        <v>0</v>
      </c>
      <c r="BL388" s="17" t="s">
        <v>232</v>
      </c>
      <c r="BM388" s="237" t="s">
        <v>657</v>
      </c>
    </row>
    <row r="389" s="12" customFormat="1" ht="22.8" customHeight="1">
      <c r="A389" s="12"/>
      <c r="B389" s="210"/>
      <c r="C389" s="211"/>
      <c r="D389" s="212" t="s">
        <v>76</v>
      </c>
      <c r="E389" s="224" t="s">
        <v>658</v>
      </c>
      <c r="F389" s="224" t="s">
        <v>659</v>
      </c>
      <c r="G389" s="211"/>
      <c r="H389" s="211"/>
      <c r="I389" s="214"/>
      <c r="J389" s="225">
        <f>BK389</f>
        <v>0</v>
      </c>
      <c r="K389" s="211"/>
      <c r="L389" s="216"/>
      <c r="M389" s="217"/>
      <c r="N389" s="218"/>
      <c r="O389" s="218"/>
      <c r="P389" s="219">
        <f>SUM(P390:P395)</f>
        <v>0</v>
      </c>
      <c r="Q389" s="218"/>
      <c r="R389" s="219">
        <f>SUM(R390:R395)</f>
        <v>0</v>
      </c>
      <c r="S389" s="218"/>
      <c r="T389" s="220">
        <f>SUM(T390:T395)</f>
        <v>1.2150369999999999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21" t="s">
        <v>86</v>
      </c>
      <c r="AT389" s="222" t="s">
        <v>76</v>
      </c>
      <c r="AU389" s="222" t="s">
        <v>84</v>
      </c>
      <c r="AY389" s="221" t="s">
        <v>143</v>
      </c>
      <c r="BK389" s="223">
        <f>SUM(BK390:BK395)</f>
        <v>0</v>
      </c>
    </row>
    <row r="390" s="2" customFormat="1" ht="16.5" customHeight="1">
      <c r="A390" s="38"/>
      <c r="B390" s="39"/>
      <c r="C390" s="226" t="s">
        <v>660</v>
      </c>
      <c r="D390" s="226" t="s">
        <v>145</v>
      </c>
      <c r="E390" s="227" t="s">
        <v>661</v>
      </c>
      <c r="F390" s="228" t="s">
        <v>662</v>
      </c>
      <c r="G390" s="229" t="s">
        <v>148</v>
      </c>
      <c r="H390" s="230">
        <v>63.979999999999997</v>
      </c>
      <c r="I390" s="231"/>
      <c r="J390" s="232">
        <f>ROUND(I390*H390,2)</f>
        <v>0</v>
      </c>
      <c r="K390" s="228" t="s">
        <v>149</v>
      </c>
      <c r="L390" s="44"/>
      <c r="M390" s="233" t="s">
        <v>1</v>
      </c>
      <c r="N390" s="234" t="s">
        <v>42</v>
      </c>
      <c r="O390" s="91"/>
      <c r="P390" s="235">
        <f>O390*H390</f>
        <v>0</v>
      </c>
      <c r="Q390" s="235">
        <v>0</v>
      </c>
      <c r="R390" s="235">
        <f>Q390*H390</f>
        <v>0</v>
      </c>
      <c r="S390" s="235">
        <v>0.0070000000000000001</v>
      </c>
      <c r="T390" s="236">
        <f>S390*H390</f>
        <v>0.44785999999999998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7" t="s">
        <v>232</v>
      </c>
      <c r="AT390" s="237" t="s">
        <v>145</v>
      </c>
      <c r="AU390" s="237" t="s">
        <v>86</v>
      </c>
      <c r="AY390" s="17" t="s">
        <v>143</v>
      </c>
      <c r="BE390" s="238">
        <f>IF(N390="základní",J390,0)</f>
        <v>0</v>
      </c>
      <c r="BF390" s="238">
        <f>IF(N390="snížená",J390,0)</f>
        <v>0</v>
      </c>
      <c r="BG390" s="238">
        <f>IF(N390="zákl. přenesená",J390,0)</f>
        <v>0</v>
      </c>
      <c r="BH390" s="238">
        <f>IF(N390="sníž. přenesená",J390,0)</f>
        <v>0</v>
      </c>
      <c r="BI390" s="238">
        <f>IF(N390="nulová",J390,0)</f>
        <v>0</v>
      </c>
      <c r="BJ390" s="17" t="s">
        <v>84</v>
      </c>
      <c r="BK390" s="238">
        <f>ROUND(I390*H390,2)</f>
        <v>0</v>
      </c>
      <c r="BL390" s="17" t="s">
        <v>232</v>
      </c>
      <c r="BM390" s="237" t="s">
        <v>663</v>
      </c>
    </row>
    <row r="391" s="13" customFormat="1">
      <c r="A391" s="13"/>
      <c r="B391" s="239"/>
      <c r="C391" s="240"/>
      <c r="D391" s="241" t="s">
        <v>152</v>
      </c>
      <c r="E391" s="242" t="s">
        <v>1</v>
      </c>
      <c r="F391" s="243" t="s">
        <v>435</v>
      </c>
      <c r="G391" s="240"/>
      <c r="H391" s="244">
        <v>63.979999999999997</v>
      </c>
      <c r="I391" s="245"/>
      <c r="J391" s="240"/>
      <c r="K391" s="240"/>
      <c r="L391" s="246"/>
      <c r="M391" s="247"/>
      <c r="N391" s="248"/>
      <c r="O391" s="248"/>
      <c r="P391" s="248"/>
      <c r="Q391" s="248"/>
      <c r="R391" s="248"/>
      <c r="S391" s="248"/>
      <c r="T391" s="24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0" t="s">
        <v>152</v>
      </c>
      <c r="AU391" s="250" t="s">
        <v>86</v>
      </c>
      <c r="AV391" s="13" t="s">
        <v>86</v>
      </c>
      <c r="AW391" s="13" t="s">
        <v>32</v>
      </c>
      <c r="AX391" s="13" t="s">
        <v>84</v>
      </c>
      <c r="AY391" s="250" t="s">
        <v>143</v>
      </c>
    </row>
    <row r="392" s="2" customFormat="1" ht="16.5" customHeight="1">
      <c r="A392" s="38"/>
      <c r="B392" s="39"/>
      <c r="C392" s="226" t="s">
        <v>664</v>
      </c>
      <c r="D392" s="226" t="s">
        <v>145</v>
      </c>
      <c r="E392" s="227" t="s">
        <v>665</v>
      </c>
      <c r="F392" s="228" t="s">
        <v>666</v>
      </c>
      <c r="G392" s="229" t="s">
        <v>256</v>
      </c>
      <c r="H392" s="230">
        <v>767.17700000000002</v>
      </c>
      <c r="I392" s="231"/>
      <c r="J392" s="232">
        <f>ROUND(I392*H392,2)</f>
        <v>0</v>
      </c>
      <c r="K392" s="228" t="s">
        <v>149</v>
      </c>
      <c r="L392" s="44"/>
      <c r="M392" s="233" t="s">
        <v>1</v>
      </c>
      <c r="N392" s="234" t="s">
        <v>42</v>
      </c>
      <c r="O392" s="91"/>
      <c r="P392" s="235">
        <f>O392*H392</f>
        <v>0</v>
      </c>
      <c r="Q392" s="235">
        <v>0</v>
      </c>
      <c r="R392" s="235">
        <f>Q392*H392</f>
        <v>0</v>
      </c>
      <c r="S392" s="235">
        <v>0.001</v>
      </c>
      <c r="T392" s="236">
        <f>S392*H392</f>
        <v>0.767177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7" t="s">
        <v>232</v>
      </c>
      <c r="AT392" s="237" t="s">
        <v>145</v>
      </c>
      <c r="AU392" s="237" t="s">
        <v>86</v>
      </c>
      <c r="AY392" s="17" t="s">
        <v>143</v>
      </c>
      <c r="BE392" s="238">
        <f>IF(N392="základní",J392,0)</f>
        <v>0</v>
      </c>
      <c r="BF392" s="238">
        <f>IF(N392="snížená",J392,0)</f>
        <v>0</v>
      </c>
      <c r="BG392" s="238">
        <f>IF(N392="zákl. přenesená",J392,0)</f>
        <v>0</v>
      </c>
      <c r="BH392" s="238">
        <f>IF(N392="sníž. přenesená",J392,0)</f>
        <v>0</v>
      </c>
      <c r="BI392" s="238">
        <f>IF(N392="nulová",J392,0)</f>
        <v>0</v>
      </c>
      <c r="BJ392" s="17" t="s">
        <v>84</v>
      </c>
      <c r="BK392" s="238">
        <f>ROUND(I392*H392,2)</f>
        <v>0</v>
      </c>
      <c r="BL392" s="17" t="s">
        <v>232</v>
      </c>
      <c r="BM392" s="237" t="s">
        <v>667</v>
      </c>
    </row>
    <row r="393" s="13" customFormat="1">
      <c r="A393" s="13"/>
      <c r="B393" s="239"/>
      <c r="C393" s="240"/>
      <c r="D393" s="241" t="s">
        <v>152</v>
      </c>
      <c r="E393" s="242" t="s">
        <v>1</v>
      </c>
      <c r="F393" s="243" t="s">
        <v>668</v>
      </c>
      <c r="G393" s="240"/>
      <c r="H393" s="244">
        <v>621.75599999999997</v>
      </c>
      <c r="I393" s="245"/>
      <c r="J393" s="240"/>
      <c r="K393" s="240"/>
      <c r="L393" s="246"/>
      <c r="M393" s="247"/>
      <c r="N393" s="248"/>
      <c r="O393" s="248"/>
      <c r="P393" s="248"/>
      <c r="Q393" s="248"/>
      <c r="R393" s="248"/>
      <c r="S393" s="248"/>
      <c r="T393" s="249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0" t="s">
        <v>152</v>
      </c>
      <c r="AU393" s="250" t="s">
        <v>86</v>
      </c>
      <c r="AV393" s="13" t="s">
        <v>86</v>
      </c>
      <c r="AW393" s="13" t="s">
        <v>32</v>
      </c>
      <c r="AX393" s="13" t="s">
        <v>77</v>
      </c>
      <c r="AY393" s="250" t="s">
        <v>143</v>
      </c>
    </row>
    <row r="394" s="13" customFormat="1">
      <c r="A394" s="13"/>
      <c r="B394" s="239"/>
      <c r="C394" s="240"/>
      <c r="D394" s="241" t="s">
        <v>152</v>
      </c>
      <c r="E394" s="242" t="s">
        <v>1</v>
      </c>
      <c r="F394" s="243" t="s">
        <v>669</v>
      </c>
      <c r="G394" s="240"/>
      <c r="H394" s="244">
        <v>145.42099999999999</v>
      </c>
      <c r="I394" s="245"/>
      <c r="J394" s="240"/>
      <c r="K394" s="240"/>
      <c r="L394" s="246"/>
      <c r="M394" s="247"/>
      <c r="N394" s="248"/>
      <c r="O394" s="248"/>
      <c r="P394" s="248"/>
      <c r="Q394" s="248"/>
      <c r="R394" s="248"/>
      <c r="S394" s="248"/>
      <c r="T394" s="24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0" t="s">
        <v>152</v>
      </c>
      <c r="AU394" s="250" t="s">
        <v>86</v>
      </c>
      <c r="AV394" s="13" t="s">
        <v>86</v>
      </c>
      <c r="AW394" s="13" t="s">
        <v>32</v>
      </c>
      <c r="AX394" s="13" t="s">
        <v>77</v>
      </c>
      <c r="AY394" s="250" t="s">
        <v>143</v>
      </c>
    </row>
    <row r="395" s="14" customFormat="1">
      <c r="A395" s="14"/>
      <c r="B395" s="251"/>
      <c r="C395" s="252"/>
      <c r="D395" s="241" t="s">
        <v>152</v>
      </c>
      <c r="E395" s="253" t="s">
        <v>1</v>
      </c>
      <c r="F395" s="254" t="s">
        <v>155</v>
      </c>
      <c r="G395" s="252"/>
      <c r="H395" s="255">
        <v>767.17700000000002</v>
      </c>
      <c r="I395" s="256"/>
      <c r="J395" s="252"/>
      <c r="K395" s="252"/>
      <c r="L395" s="257"/>
      <c r="M395" s="258"/>
      <c r="N395" s="259"/>
      <c r="O395" s="259"/>
      <c r="P395" s="259"/>
      <c r="Q395" s="259"/>
      <c r="R395" s="259"/>
      <c r="S395" s="259"/>
      <c r="T395" s="260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1" t="s">
        <v>152</v>
      </c>
      <c r="AU395" s="261" t="s">
        <v>86</v>
      </c>
      <c r="AV395" s="14" t="s">
        <v>150</v>
      </c>
      <c r="AW395" s="14" t="s">
        <v>32</v>
      </c>
      <c r="AX395" s="14" t="s">
        <v>84</v>
      </c>
      <c r="AY395" s="261" t="s">
        <v>143</v>
      </c>
    </row>
    <row r="396" s="12" customFormat="1" ht="22.8" customHeight="1">
      <c r="A396" s="12"/>
      <c r="B396" s="210"/>
      <c r="C396" s="211"/>
      <c r="D396" s="212" t="s">
        <v>76</v>
      </c>
      <c r="E396" s="224" t="s">
        <v>670</v>
      </c>
      <c r="F396" s="224" t="s">
        <v>671</v>
      </c>
      <c r="G396" s="211"/>
      <c r="H396" s="211"/>
      <c r="I396" s="214"/>
      <c r="J396" s="225">
        <f>BK396</f>
        <v>0</v>
      </c>
      <c r="K396" s="211"/>
      <c r="L396" s="216"/>
      <c r="M396" s="217"/>
      <c r="N396" s="218"/>
      <c r="O396" s="218"/>
      <c r="P396" s="219">
        <f>SUM(P397:P410)</f>
        <v>0</v>
      </c>
      <c r="Q396" s="218"/>
      <c r="R396" s="219">
        <f>SUM(R397:R410)</f>
        <v>0.041384400000000009</v>
      </c>
      <c r="S396" s="218"/>
      <c r="T396" s="220">
        <f>SUM(T397:T410)</f>
        <v>0.028550000000000002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21" t="s">
        <v>86</v>
      </c>
      <c r="AT396" s="222" t="s">
        <v>76</v>
      </c>
      <c r="AU396" s="222" t="s">
        <v>84</v>
      </c>
      <c r="AY396" s="221" t="s">
        <v>143</v>
      </c>
      <c r="BK396" s="223">
        <f>SUM(BK397:BK410)</f>
        <v>0</v>
      </c>
    </row>
    <row r="397" s="2" customFormat="1" ht="16.5" customHeight="1">
      <c r="A397" s="38"/>
      <c r="B397" s="39"/>
      <c r="C397" s="226" t="s">
        <v>672</v>
      </c>
      <c r="D397" s="226" t="s">
        <v>145</v>
      </c>
      <c r="E397" s="227" t="s">
        <v>673</v>
      </c>
      <c r="F397" s="228" t="s">
        <v>674</v>
      </c>
      <c r="G397" s="229" t="s">
        <v>148</v>
      </c>
      <c r="H397" s="230">
        <v>10.220000000000001</v>
      </c>
      <c r="I397" s="231"/>
      <c r="J397" s="232">
        <f>ROUND(I397*H397,2)</f>
        <v>0</v>
      </c>
      <c r="K397" s="228" t="s">
        <v>149</v>
      </c>
      <c r="L397" s="44"/>
      <c r="M397" s="233" t="s">
        <v>1</v>
      </c>
      <c r="N397" s="234" t="s">
        <v>42</v>
      </c>
      <c r="O397" s="91"/>
      <c r="P397" s="235">
        <f>O397*H397</f>
        <v>0</v>
      </c>
      <c r="Q397" s="235">
        <v>0</v>
      </c>
      <c r="R397" s="235">
        <f>Q397*H397</f>
        <v>0</v>
      </c>
      <c r="S397" s="235">
        <v>0</v>
      </c>
      <c r="T397" s="23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7" t="s">
        <v>232</v>
      </c>
      <c r="AT397" s="237" t="s">
        <v>145</v>
      </c>
      <c r="AU397" s="237" t="s">
        <v>86</v>
      </c>
      <c r="AY397" s="17" t="s">
        <v>143</v>
      </c>
      <c r="BE397" s="238">
        <f>IF(N397="základní",J397,0)</f>
        <v>0</v>
      </c>
      <c r="BF397" s="238">
        <f>IF(N397="snížená",J397,0)</f>
        <v>0</v>
      </c>
      <c r="BG397" s="238">
        <f>IF(N397="zákl. přenesená",J397,0)</f>
        <v>0</v>
      </c>
      <c r="BH397" s="238">
        <f>IF(N397="sníž. přenesená",J397,0)</f>
        <v>0</v>
      </c>
      <c r="BI397" s="238">
        <f>IF(N397="nulová",J397,0)</f>
        <v>0</v>
      </c>
      <c r="BJ397" s="17" t="s">
        <v>84</v>
      </c>
      <c r="BK397" s="238">
        <f>ROUND(I397*H397,2)</f>
        <v>0</v>
      </c>
      <c r="BL397" s="17" t="s">
        <v>232</v>
      </c>
      <c r="BM397" s="237" t="s">
        <v>675</v>
      </c>
    </row>
    <row r="398" s="13" customFormat="1">
      <c r="A398" s="13"/>
      <c r="B398" s="239"/>
      <c r="C398" s="240"/>
      <c r="D398" s="241" t="s">
        <v>152</v>
      </c>
      <c r="E398" s="242" t="s">
        <v>1</v>
      </c>
      <c r="F398" s="243" t="s">
        <v>676</v>
      </c>
      <c r="G398" s="240"/>
      <c r="H398" s="244">
        <v>10.220000000000001</v>
      </c>
      <c r="I398" s="245"/>
      <c r="J398" s="240"/>
      <c r="K398" s="240"/>
      <c r="L398" s="246"/>
      <c r="M398" s="247"/>
      <c r="N398" s="248"/>
      <c r="O398" s="248"/>
      <c r="P398" s="248"/>
      <c r="Q398" s="248"/>
      <c r="R398" s="248"/>
      <c r="S398" s="248"/>
      <c r="T398" s="24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0" t="s">
        <v>152</v>
      </c>
      <c r="AU398" s="250" t="s">
        <v>86</v>
      </c>
      <c r="AV398" s="13" t="s">
        <v>86</v>
      </c>
      <c r="AW398" s="13" t="s">
        <v>32</v>
      </c>
      <c r="AX398" s="13" t="s">
        <v>84</v>
      </c>
      <c r="AY398" s="250" t="s">
        <v>143</v>
      </c>
    </row>
    <row r="399" s="2" customFormat="1" ht="16.5" customHeight="1">
      <c r="A399" s="38"/>
      <c r="B399" s="39"/>
      <c r="C399" s="226" t="s">
        <v>677</v>
      </c>
      <c r="D399" s="226" t="s">
        <v>145</v>
      </c>
      <c r="E399" s="227" t="s">
        <v>678</v>
      </c>
      <c r="F399" s="228" t="s">
        <v>679</v>
      </c>
      <c r="G399" s="229" t="s">
        <v>148</v>
      </c>
      <c r="H399" s="230">
        <v>10.220000000000001</v>
      </c>
      <c r="I399" s="231"/>
      <c r="J399" s="232">
        <f>ROUND(I399*H399,2)</f>
        <v>0</v>
      </c>
      <c r="K399" s="228" t="s">
        <v>149</v>
      </c>
      <c r="L399" s="44"/>
      <c r="M399" s="233" t="s">
        <v>1</v>
      </c>
      <c r="N399" s="234" t="s">
        <v>42</v>
      </c>
      <c r="O399" s="91"/>
      <c r="P399" s="235">
        <f>O399*H399</f>
        <v>0</v>
      </c>
      <c r="Q399" s="235">
        <v>0</v>
      </c>
      <c r="R399" s="235">
        <f>Q399*H399</f>
        <v>0</v>
      </c>
      <c r="S399" s="235">
        <v>0.0025000000000000001</v>
      </c>
      <c r="T399" s="236">
        <f>S399*H399</f>
        <v>0.025550000000000003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7" t="s">
        <v>232</v>
      </c>
      <c r="AT399" s="237" t="s">
        <v>145</v>
      </c>
      <c r="AU399" s="237" t="s">
        <v>86</v>
      </c>
      <c r="AY399" s="17" t="s">
        <v>143</v>
      </c>
      <c r="BE399" s="238">
        <f>IF(N399="základní",J399,0)</f>
        <v>0</v>
      </c>
      <c r="BF399" s="238">
        <f>IF(N399="snížená",J399,0)</f>
        <v>0</v>
      </c>
      <c r="BG399" s="238">
        <f>IF(N399="zákl. přenesená",J399,0)</f>
        <v>0</v>
      </c>
      <c r="BH399" s="238">
        <f>IF(N399="sníž. přenesená",J399,0)</f>
        <v>0</v>
      </c>
      <c r="BI399" s="238">
        <f>IF(N399="nulová",J399,0)</f>
        <v>0</v>
      </c>
      <c r="BJ399" s="17" t="s">
        <v>84</v>
      </c>
      <c r="BK399" s="238">
        <f>ROUND(I399*H399,2)</f>
        <v>0</v>
      </c>
      <c r="BL399" s="17" t="s">
        <v>232</v>
      </c>
      <c r="BM399" s="237" t="s">
        <v>680</v>
      </c>
    </row>
    <row r="400" s="13" customFormat="1">
      <c r="A400" s="13"/>
      <c r="B400" s="239"/>
      <c r="C400" s="240"/>
      <c r="D400" s="241" t="s">
        <v>152</v>
      </c>
      <c r="E400" s="242" t="s">
        <v>1</v>
      </c>
      <c r="F400" s="243" t="s">
        <v>676</v>
      </c>
      <c r="G400" s="240"/>
      <c r="H400" s="244">
        <v>10.220000000000001</v>
      </c>
      <c r="I400" s="245"/>
      <c r="J400" s="240"/>
      <c r="K400" s="240"/>
      <c r="L400" s="246"/>
      <c r="M400" s="247"/>
      <c r="N400" s="248"/>
      <c r="O400" s="248"/>
      <c r="P400" s="248"/>
      <c r="Q400" s="248"/>
      <c r="R400" s="248"/>
      <c r="S400" s="248"/>
      <c r="T400" s="249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0" t="s">
        <v>152</v>
      </c>
      <c r="AU400" s="250" t="s">
        <v>86</v>
      </c>
      <c r="AV400" s="13" t="s">
        <v>86</v>
      </c>
      <c r="AW400" s="13" t="s">
        <v>32</v>
      </c>
      <c r="AX400" s="13" t="s">
        <v>84</v>
      </c>
      <c r="AY400" s="250" t="s">
        <v>143</v>
      </c>
    </row>
    <row r="401" s="2" customFormat="1" ht="16.5" customHeight="1">
      <c r="A401" s="38"/>
      <c r="B401" s="39"/>
      <c r="C401" s="226" t="s">
        <v>681</v>
      </c>
      <c r="D401" s="226" t="s">
        <v>145</v>
      </c>
      <c r="E401" s="227" t="s">
        <v>682</v>
      </c>
      <c r="F401" s="228" t="s">
        <v>683</v>
      </c>
      <c r="G401" s="229" t="s">
        <v>148</v>
      </c>
      <c r="H401" s="230">
        <v>10.220000000000001</v>
      </c>
      <c r="I401" s="231"/>
      <c r="J401" s="232">
        <f>ROUND(I401*H401,2)</f>
        <v>0</v>
      </c>
      <c r="K401" s="228" t="s">
        <v>149</v>
      </c>
      <c r="L401" s="44"/>
      <c r="M401" s="233" t="s">
        <v>1</v>
      </c>
      <c r="N401" s="234" t="s">
        <v>42</v>
      </c>
      <c r="O401" s="91"/>
      <c r="P401" s="235">
        <f>O401*H401</f>
        <v>0</v>
      </c>
      <c r="Q401" s="235">
        <v>0.00029999999999999997</v>
      </c>
      <c r="R401" s="235">
        <f>Q401*H401</f>
        <v>0.0030659999999999997</v>
      </c>
      <c r="S401" s="235">
        <v>0</v>
      </c>
      <c r="T401" s="236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7" t="s">
        <v>232</v>
      </c>
      <c r="AT401" s="237" t="s">
        <v>145</v>
      </c>
      <c r="AU401" s="237" t="s">
        <v>86</v>
      </c>
      <c r="AY401" s="17" t="s">
        <v>143</v>
      </c>
      <c r="BE401" s="238">
        <f>IF(N401="základní",J401,0)</f>
        <v>0</v>
      </c>
      <c r="BF401" s="238">
        <f>IF(N401="snížená",J401,0)</f>
        <v>0</v>
      </c>
      <c r="BG401" s="238">
        <f>IF(N401="zákl. přenesená",J401,0)</f>
        <v>0</v>
      </c>
      <c r="BH401" s="238">
        <f>IF(N401="sníž. přenesená",J401,0)</f>
        <v>0</v>
      </c>
      <c r="BI401" s="238">
        <f>IF(N401="nulová",J401,0)</f>
        <v>0</v>
      </c>
      <c r="BJ401" s="17" t="s">
        <v>84</v>
      </c>
      <c r="BK401" s="238">
        <f>ROUND(I401*H401,2)</f>
        <v>0</v>
      </c>
      <c r="BL401" s="17" t="s">
        <v>232</v>
      </c>
      <c r="BM401" s="237" t="s">
        <v>684</v>
      </c>
    </row>
    <row r="402" s="13" customFormat="1">
      <c r="A402" s="13"/>
      <c r="B402" s="239"/>
      <c r="C402" s="240"/>
      <c r="D402" s="241" t="s">
        <v>152</v>
      </c>
      <c r="E402" s="242" t="s">
        <v>1</v>
      </c>
      <c r="F402" s="243" t="s">
        <v>685</v>
      </c>
      <c r="G402" s="240"/>
      <c r="H402" s="244">
        <v>10.220000000000001</v>
      </c>
      <c r="I402" s="245"/>
      <c r="J402" s="240"/>
      <c r="K402" s="240"/>
      <c r="L402" s="246"/>
      <c r="M402" s="247"/>
      <c r="N402" s="248"/>
      <c r="O402" s="248"/>
      <c r="P402" s="248"/>
      <c r="Q402" s="248"/>
      <c r="R402" s="248"/>
      <c r="S402" s="248"/>
      <c r="T402" s="249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0" t="s">
        <v>152</v>
      </c>
      <c r="AU402" s="250" t="s">
        <v>86</v>
      </c>
      <c r="AV402" s="13" t="s">
        <v>86</v>
      </c>
      <c r="AW402" s="13" t="s">
        <v>32</v>
      </c>
      <c r="AX402" s="13" t="s">
        <v>84</v>
      </c>
      <c r="AY402" s="250" t="s">
        <v>143</v>
      </c>
    </row>
    <row r="403" s="2" customFormat="1" ht="21.75" customHeight="1">
      <c r="A403" s="38"/>
      <c r="B403" s="39"/>
      <c r="C403" s="273" t="s">
        <v>686</v>
      </c>
      <c r="D403" s="273" t="s">
        <v>239</v>
      </c>
      <c r="E403" s="274" t="s">
        <v>687</v>
      </c>
      <c r="F403" s="275" t="s">
        <v>688</v>
      </c>
      <c r="G403" s="276" t="s">
        <v>148</v>
      </c>
      <c r="H403" s="277">
        <v>11.242000000000001</v>
      </c>
      <c r="I403" s="278"/>
      <c r="J403" s="279">
        <f>ROUND(I403*H403,2)</f>
        <v>0</v>
      </c>
      <c r="K403" s="275" t="s">
        <v>149</v>
      </c>
      <c r="L403" s="280"/>
      <c r="M403" s="281" t="s">
        <v>1</v>
      </c>
      <c r="N403" s="282" t="s">
        <v>42</v>
      </c>
      <c r="O403" s="91"/>
      <c r="P403" s="235">
        <f>O403*H403</f>
        <v>0</v>
      </c>
      <c r="Q403" s="235">
        <v>0.0032000000000000002</v>
      </c>
      <c r="R403" s="235">
        <f>Q403*H403</f>
        <v>0.035974400000000004</v>
      </c>
      <c r="S403" s="235">
        <v>0</v>
      </c>
      <c r="T403" s="236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7" t="s">
        <v>316</v>
      </c>
      <c r="AT403" s="237" t="s">
        <v>239</v>
      </c>
      <c r="AU403" s="237" t="s">
        <v>86</v>
      </c>
      <c r="AY403" s="17" t="s">
        <v>143</v>
      </c>
      <c r="BE403" s="238">
        <f>IF(N403="základní",J403,0)</f>
        <v>0</v>
      </c>
      <c r="BF403" s="238">
        <f>IF(N403="snížená",J403,0)</f>
        <v>0</v>
      </c>
      <c r="BG403" s="238">
        <f>IF(N403="zákl. přenesená",J403,0)</f>
        <v>0</v>
      </c>
      <c r="BH403" s="238">
        <f>IF(N403="sníž. přenesená",J403,0)</f>
        <v>0</v>
      </c>
      <c r="BI403" s="238">
        <f>IF(N403="nulová",J403,0)</f>
        <v>0</v>
      </c>
      <c r="BJ403" s="17" t="s">
        <v>84</v>
      </c>
      <c r="BK403" s="238">
        <f>ROUND(I403*H403,2)</f>
        <v>0</v>
      </c>
      <c r="BL403" s="17" t="s">
        <v>232</v>
      </c>
      <c r="BM403" s="237" t="s">
        <v>689</v>
      </c>
    </row>
    <row r="404" s="13" customFormat="1">
      <c r="A404" s="13"/>
      <c r="B404" s="239"/>
      <c r="C404" s="240"/>
      <c r="D404" s="241" t="s">
        <v>152</v>
      </c>
      <c r="E404" s="240"/>
      <c r="F404" s="243" t="s">
        <v>690</v>
      </c>
      <c r="G404" s="240"/>
      <c r="H404" s="244">
        <v>11.242000000000001</v>
      </c>
      <c r="I404" s="245"/>
      <c r="J404" s="240"/>
      <c r="K404" s="240"/>
      <c r="L404" s="246"/>
      <c r="M404" s="247"/>
      <c r="N404" s="248"/>
      <c r="O404" s="248"/>
      <c r="P404" s="248"/>
      <c r="Q404" s="248"/>
      <c r="R404" s="248"/>
      <c r="S404" s="248"/>
      <c r="T404" s="24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0" t="s">
        <v>152</v>
      </c>
      <c r="AU404" s="250" t="s">
        <v>86</v>
      </c>
      <c r="AV404" s="13" t="s">
        <v>86</v>
      </c>
      <c r="AW404" s="13" t="s">
        <v>4</v>
      </c>
      <c r="AX404" s="13" t="s">
        <v>84</v>
      </c>
      <c r="AY404" s="250" t="s">
        <v>143</v>
      </c>
    </row>
    <row r="405" s="2" customFormat="1" ht="16.5" customHeight="1">
      <c r="A405" s="38"/>
      <c r="B405" s="39"/>
      <c r="C405" s="226" t="s">
        <v>691</v>
      </c>
      <c r="D405" s="226" t="s">
        <v>145</v>
      </c>
      <c r="E405" s="227" t="s">
        <v>692</v>
      </c>
      <c r="F405" s="228" t="s">
        <v>693</v>
      </c>
      <c r="G405" s="229" t="s">
        <v>287</v>
      </c>
      <c r="H405" s="230">
        <v>10</v>
      </c>
      <c r="I405" s="231"/>
      <c r="J405" s="232">
        <f>ROUND(I405*H405,2)</f>
        <v>0</v>
      </c>
      <c r="K405" s="228" t="s">
        <v>149</v>
      </c>
      <c r="L405" s="44"/>
      <c r="M405" s="233" t="s">
        <v>1</v>
      </c>
      <c r="N405" s="234" t="s">
        <v>42</v>
      </c>
      <c r="O405" s="91"/>
      <c r="P405" s="235">
        <f>O405*H405</f>
        <v>0</v>
      </c>
      <c r="Q405" s="235">
        <v>0</v>
      </c>
      <c r="R405" s="235">
        <f>Q405*H405</f>
        <v>0</v>
      </c>
      <c r="S405" s="235">
        <v>0.00029999999999999997</v>
      </c>
      <c r="T405" s="236">
        <f>S405*H405</f>
        <v>0.0029999999999999996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7" t="s">
        <v>232</v>
      </c>
      <c r="AT405" s="237" t="s">
        <v>145</v>
      </c>
      <c r="AU405" s="237" t="s">
        <v>86</v>
      </c>
      <c r="AY405" s="17" t="s">
        <v>143</v>
      </c>
      <c r="BE405" s="238">
        <f>IF(N405="základní",J405,0)</f>
        <v>0</v>
      </c>
      <c r="BF405" s="238">
        <f>IF(N405="snížená",J405,0)</f>
        <v>0</v>
      </c>
      <c r="BG405" s="238">
        <f>IF(N405="zákl. přenesená",J405,0)</f>
        <v>0</v>
      </c>
      <c r="BH405" s="238">
        <f>IF(N405="sníž. přenesená",J405,0)</f>
        <v>0</v>
      </c>
      <c r="BI405" s="238">
        <f>IF(N405="nulová",J405,0)</f>
        <v>0</v>
      </c>
      <c r="BJ405" s="17" t="s">
        <v>84</v>
      </c>
      <c r="BK405" s="238">
        <f>ROUND(I405*H405,2)</f>
        <v>0</v>
      </c>
      <c r="BL405" s="17" t="s">
        <v>232</v>
      </c>
      <c r="BM405" s="237" t="s">
        <v>694</v>
      </c>
    </row>
    <row r="406" s="13" customFormat="1">
      <c r="A406" s="13"/>
      <c r="B406" s="239"/>
      <c r="C406" s="240"/>
      <c r="D406" s="241" t="s">
        <v>152</v>
      </c>
      <c r="E406" s="242" t="s">
        <v>1</v>
      </c>
      <c r="F406" s="243" t="s">
        <v>198</v>
      </c>
      <c r="G406" s="240"/>
      <c r="H406" s="244">
        <v>10</v>
      </c>
      <c r="I406" s="245"/>
      <c r="J406" s="240"/>
      <c r="K406" s="240"/>
      <c r="L406" s="246"/>
      <c r="M406" s="247"/>
      <c r="N406" s="248"/>
      <c r="O406" s="248"/>
      <c r="P406" s="248"/>
      <c r="Q406" s="248"/>
      <c r="R406" s="248"/>
      <c r="S406" s="248"/>
      <c r="T406" s="249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0" t="s">
        <v>152</v>
      </c>
      <c r="AU406" s="250" t="s">
        <v>86</v>
      </c>
      <c r="AV406" s="13" t="s">
        <v>86</v>
      </c>
      <c r="AW406" s="13" t="s">
        <v>32</v>
      </c>
      <c r="AX406" s="13" t="s">
        <v>84</v>
      </c>
      <c r="AY406" s="250" t="s">
        <v>143</v>
      </c>
    </row>
    <row r="407" s="2" customFormat="1" ht="16.5" customHeight="1">
      <c r="A407" s="38"/>
      <c r="B407" s="39"/>
      <c r="C407" s="226" t="s">
        <v>695</v>
      </c>
      <c r="D407" s="226" t="s">
        <v>145</v>
      </c>
      <c r="E407" s="227" t="s">
        <v>696</v>
      </c>
      <c r="F407" s="228" t="s">
        <v>697</v>
      </c>
      <c r="G407" s="229" t="s">
        <v>287</v>
      </c>
      <c r="H407" s="230">
        <v>10</v>
      </c>
      <c r="I407" s="231"/>
      <c r="J407" s="232">
        <f>ROUND(I407*H407,2)</f>
        <v>0</v>
      </c>
      <c r="K407" s="228" t="s">
        <v>149</v>
      </c>
      <c r="L407" s="44"/>
      <c r="M407" s="233" t="s">
        <v>1</v>
      </c>
      <c r="N407" s="234" t="s">
        <v>42</v>
      </c>
      <c r="O407" s="91"/>
      <c r="P407" s="235">
        <f>O407*H407</f>
        <v>0</v>
      </c>
      <c r="Q407" s="235">
        <v>1.0000000000000001E-05</v>
      </c>
      <c r="R407" s="235">
        <f>Q407*H407</f>
        <v>0.00010000000000000001</v>
      </c>
      <c r="S407" s="235">
        <v>0</v>
      </c>
      <c r="T407" s="236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7" t="s">
        <v>232</v>
      </c>
      <c r="AT407" s="237" t="s">
        <v>145</v>
      </c>
      <c r="AU407" s="237" t="s">
        <v>86</v>
      </c>
      <c r="AY407" s="17" t="s">
        <v>143</v>
      </c>
      <c r="BE407" s="238">
        <f>IF(N407="základní",J407,0)</f>
        <v>0</v>
      </c>
      <c r="BF407" s="238">
        <f>IF(N407="snížená",J407,0)</f>
        <v>0</v>
      </c>
      <c r="BG407" s="238">
        <f>IF(N407="zákl. přenesená",J407,0)</f>
        <v>0</v>
      </c>
      <c r="BH407" s="238">
        <f>IF(N407="sníž. přenesená",J407,0)</f>
        <v>0</v>
      </c>
      <c r="BI407" s="238">
        <f>IF(N407="nulová",J407,0)</f>
        <v>0</v>
      </c>
      <c r="BJ407" s="17" t="s">
        <v>84</v>
      </c>
      <c r="BK407" s="238">
        <f>ROUND(I407*H407,2)</f>
        <v>0</v>
      </c>
      <c r="BL407" s="17" t="s">
        <v>232</v>
      </c>
      <c r="BM407" s="237" t="s">
        <v>698</v>
      </c>
    </row>
    <row r="408" s="2" customFormat="1" ht="16.5" customHeight="1">
      <c r="A408" s="38"/>
      <c r="B408" s="39"/>
      <c r="C408" s="273" t="s">
        <v>699</v>
      </c>
      <c r="D408" s="273" t="s">
        <v>239</v>
      </c>
      <c r="E408" s="274" t="s">
        <v>700</v>
      </c>
      <c r="F408" s="275" t="s">
        <v>701</v>
      </c>
      <c r="G408" s="276" t="s">
        <v>287</v>
      </c>
      <c r="H408" s="277">
        <v>10.199999999999999</v>
      </c>
      <c r="I408" s="278"/>
      <c r="J408" s="279">
        <f>ROUND(I408*H408,2)</f>
        <v>0</v>
      </c>
      <c r="K408" s="275" t="s">
        <v>149</v>
      </c>
      <c r="L408" s="280"/>
      <c r="M408" s="281" t="s">
        <v>1</v>
      </c>
      <c r="N408" s="282" t="s">
        <v>42</v>
      </c>
      <c r="O408" s="91"/>
      <c r="P408" s="235">
        <f>O408*H408</f>
        <v>0</v>
      </c>
      <c r="Q408" s="235">
        <v>0.00022000000000000001</v>
      </c>
      <c r="R408" s="235">
        <f>Q408*H408</f>
        <v>0.0022439999999999999</v>
      </c>
      <c r="S408" s="235">
        <v>0</v>
      </c>
      <c r="T408" s="236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7" t="s">
        <v>316</v>
      </c>
      <c r="AT408" s="237" t="s">
        <v>239</v>
      </c>
      <c r="AU408" s="237" t="s">
        <v>86</v>
      </c>
      <c r="AY408" s="17" t="s">
        <v>143</v>
      </c>
      <c r="BE408" s="238">
        <f>IF(N408="základní",J408,0)</f>
        <v>0</v>
      </c>
      <c r="BF408" s="238">
        <f>IF(N408="snížená",J408,0)</f>
        <v>0</v>
      </c>
      <c r="BG408" s="238">
        <f>IF(N408="zákl. přenesená",J408,0)</f>
        <v>0</v>
      </c>
      <c r="BH408" s="238">
        <f>IF(N408="sníž. přenesená",J408,0)</f>
        <v>0</v>
      </c>
      <c r="BI408" s="238">
        <f>IF(N408="nulová",J408,0)</f>
        <v>0</v>
      </c>
      <c r="BJ408" s="17" t="s">
        <v>84</v>
      </c>
      <c r="BK408" s="238">
        <f>ROUND(I408*H408,2)</f>
        <v>0</v>
      </c>
      <c r="BL408" s="17" t="s">
        <v>232</v>
      </c>
      <c r="BM408" s="237" t="s">
        <v>702</v>
      </c>
    </row>
    <row r="409" s="13" customFormat="1">
      <c r="A409" s="13"/>
      <c r="B409" s="239"/>
      <c r="C409" s="240"/>
      <c r="D409" s="241" t="s">
        <v>152</v>
      </c>
      <c r="E409" s="240"/>
      <c r="F409" s="243" t="s">
        <v>703</v>
      </c>
      <c r="G409" s="240"/>
      <c r="H409" s="244">
        <v>10.199999999999999</v>
      </c>
      <c r="I409" s="245"/>
      <c r="J409" s="240"/>
      <c r="K409" s="240"/>
      <c r="L409" s="246"/>
      <c r="M409" s="247"/>
      <c r="N409" s="248"/>
      <c r="O409" s="248"/>
      <c r="P409" s="248"/>
      <c r="Q409" s="248"/>
      <c r="R409" s="248"/>
      <c r="S409" s="248"/>
      <c r="T409" s="249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0" t="s">
        <v>152</v>
      </c>
      <c r="AU409" s="250" t="s">
        <v>86</v>
      </c>
      <c r="AV409" s="13" t="s">
        <v>86</v>
      </c>
      <c r="AW409" s="13" t="s">
        <v>4</v>
      </c>
      <c r="AX409" s="13" t="s">
        <v>84</v>
      </c>
      <c r="AY409" s="250" t="s">
        <v>143</v>
      </c>
    </row>
    <row r="410" s="2" customFormat="1" ht="16.5" customHeight="1">
      <c r="A410" s="38"/>
      <c r="B410" s="39"/>
      <c r="C410" s="226" t="s">
        <v>704</v>
      </c>
      <c r="D410" s="226" t="s">
        <v>145</v>
      </c>
      <c r="E410" s="227" t="s">
        <v>705</v>
      </c>
      <c r="F410" s="228" t="s">
        <v>706</v>
      </c>
      <c r="G410" s="229" t="s">
        <v>215</v>
      </c>
      <c r="H410" s="230">
        <v>0.041000000000000002</v>
      </c>
      <c r="I410" s="231"/>
      <c r="J410" s="232">
        <f>ROUND(I410*H410,2)</f>
        <v>0</v>
      </c>
      <c r="K410" s="228" t="s">
        <v>149</v>
      </c>
      <c r="L410" s="44"/>
      <c r="M410" s="233" t="s">
        <v>1</v>
      </c>
      <c r="N410" s="234" t="s">
        <v>42</v>
      </c>
      <c r="O410" s="91"/>
      <c r="P410" s="235">
        <f>O410*H410</f>
        <v>0</v>
      </c>
      <c r="Q410" s="235">
        <v>0</v>
      </c>
      <c r="R410" s="235">
        <f>Q410*H410</f>
        <v>0</v>
      </c>
      <c r="S410" s="235">
        <v>0</v>
      </c>
      <c r="T410" s="236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7" t="s">
        <v>232</v>
      </c>
      <c r="AT410" s="237" t="s">
        <v>145</v>
      </c>
      <c r="AU410" s="237" t="s">
        <v>86</v>
      </c>
      <c r="AY410" s="17" t="s">
        <v>143</v>
      </c>
      <c r="BE410" s="238">
        <f>IF(N410="základní",J410,0)</f>
        <v>0</v>
      </c>
      <c r="BF410" s="238">
        <f>IF(N410="snížená",J410,0)</f>
        <v>0</v>
      </c>
      <c r="BG410" s="238">
        <f>IF(N410="zákl. přenesená",J410,0)</f>
        <v>0</v>
      </c>
      <c r="BH410" s="238">
        <f>IF(N410="sníž. přenesená",J410,0)</f>
        <v>0</v>
      </c>
      <c r="BI410" s="238">
        <f>IF(N410="nulová",J410,0)</f>
        <v>0</v>
      </c>
      <c r="BJ410" s="17" t="s">
        <v>84</v>
      </c>
      <c r="BK410" s="238">
        <f>ROUND(I410*H410,2)</f>
        <v>0</v>
      </c>
      <c r="BL410" s="17" t="s">
        <v>232</v>
      </c>
      <c r="BM410" s="237" t="s">
        <v>707</v>
      </c>
    </row>
    <row r="411" s="12" customFormat="1" ht="22.8" customHeight="1">
      <c r="A411" s="12"/>
      <c r="B411" s="210"/>
      <c r="C411" s="211"/>
      <c r="D411" s="212" t="s">
        <v>76</v>
      </c>
      <c r="E411" s="224" t="s">
        <v>708</v>
      </c>
      <c r="F411" s="224" t="s">
        <v>709</v>
      </c>
      <c r="G411" s="211"/>
      <c r="H411" s="211"/>
      <c r="I411" s="214"/>
      <c r="J411" s="225">
        <f>BK411</f>
        <v>0</v>
      </c>
      <c r="K411" s="211"/>
      <c r="L411" s="216"/>
      <c r="M411" s="217"/>
      <c r="N411" s="218"/>
      <c r="O411" s="218"/>
      <c r="P411" s="219">
        <f>SUM(P412:P413)</f>
        <v>0</v>
      </c>
      <c r="Q411" s="218"/>
      <c r="R411" s="219">
        <f>SUM(R412:R413)</f>
        <v>0.0057999999999999996</v>
      </c>
      <c r="S411" s="218"/>
      <c r="T411" s="220">
        <f>SUM(T412:T413)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21" t="s">
        <v>86</v>
      </c>
      <c r="AT411" s="222" t="s">
        <v>76</v>
      </c>
      <c r="AU411" s="222" t="s">
        <v>84</v>
      </c>
      <c r="AY411" s="221" t="s">
        <v>143</v>
      </c>
      <c r="BK411" s="223">
        <f>SUM(BK412:BK413)</f>
        <v>0</v>
      </c>
    </row>
    <row r="412" s="2" customFormat="1" ht="16.5" customHeight="1">
      <c r="A412" s="38"/>
      <c r="B412" s="39"/>
      <c r="C412" s="226" t="s">
        <v>710</v>
      </c>
      <c r="D412" s="226" t="s">
        <v>145</v>
      </c>
      <c r="E412" s="227" t="s">
        <v>711</v>
      </c>
      <c r="F412" s="228" t="s">
        <v>712</v>
      </c>
      <c r="G412" s="229" t="s">
        <v>148</v>
      </c>
      <c r="H412" s="230">
        <v>20</v>
      </c>
      <c r="I412" s="231"/>
      <c r="J412" s="232">
        <f>ROUND(I412*H412,2)</f>
        <v>0</v>
      </c>
      <c r="K412" s="228" t="s">
        <v>149</v>
      </c>
      <c r="L412" s="44"/>
      <c r="M412" s="233" t="s">
        <v>1</v>
      </c>
      <c r="N412" s="234" t="s">
        <v>42</v>
      </c>
      <c r="O412" s="91"/>
      <c r="P412" s="235">
        <f>O412*H412</f>
        <v>0</v>
      </c>
      <c r="Q412" s="235">
        <v>0.00029</v>
      </c>
      <c r="R412" s="235">
        <f>Q412*H412</f>
        <v>0.0057999999999999996</v>
      </c>
      <c r="S412" s="235">
        <v>0</v>
      </c>
      <c r="T412" s="23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7" t="s">
        <v>232</v>
      </c>
      <c r="AT412" s="237" t="s">
        <v>145</v>
      </c>
      <c r="AU412" s="237" t="s">
        <v>86</v>
      </c>
      <c r="AY412" s="17" t="s">
        <v>143</v>
      </c>
      <c r="BE412" s="238">
        <f>IF(N412="základní",J412,0)</f>
        <v>0</v>
      </c>
      <c r="BF412" s="238">
        <f>IF(N412="snížená",J412,0)</f>
        <v>0</v>
      </c>
      <c r="BG412" s="238">
        <f>IF(N412="zákl. přenesená",J412,0)</f>
        <v>0</v>
      </c>
      <c r="BH412" s="238">
        <f>IF(N412="sníž. přenesená",J412,0)</f>
        <v>0</v>
      </c>
      <c r="BI412" s="238">
        <f>IF(N412="nulová",J412,0)</f>
        <v>0</v>
      </c>
      <c r="BJ412" s="17" t="s">
        <v>84</v>
      </c>
      <c r="BK412" s="238">
        <f>ROUND(I412*H412,2)</f>
        <v>0</v>
      </c>
      <c r="BL412" s="17" t="s">
        <v>232</v>
      </c>
      <c r="BM412" s="237" t="s">
        <v>713</v>
      </c>
    </row>
    <row r="413" s="13" customFormat="1">
      <c r="A413" s="13"/>
      <c r="B413" s="239"/>
      <c r="C413" s="240"/>
      <c r="D413" s="241" t="s">
        <v>152</v>
      </c>
      <c r="E413" s="242" t="s">
        <v>1</v>
      </c>
      <c r="F413" s="243" t="s">
        <v>714</v>
      </c>
      <c r="G413" s="240"/>
      <c r="H413" s="244">
        <v>20</v>
      </c>
      <c r="I413" s="245"/>
      <c r="J413" s="240"/>
      <c r="K413" s="240"/>
      <c r="L413" s="246"/>
      <c r="M413" s="247"/>
      <c r="N413" s="248"/>
      <c r="O413" s="248"/>
      <c r="P413" s="248"/>
      <c r="Q413" s="248"/>
      <c r="R413" s="248"/>
      <c r="S413" s="248"/>
      <c r="T413" s="249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0" t="s">
        <v>152</v>
      </c>
      <c r="AU413" s="250" t="s">
        <v>86</v>
      </c>
      <c r="AV413" s="13" t="s">
        <v>86</v>
      </c>
      <c r="AW413" s="13" t="s">
        <v>32</v>
      </c>
      <c r="AX413" s="13" t="s">
        <v>84</v>
      </c>
      <c r="AY413" s="250" t="s">
        <v>143</v>
      </c>
    </row>
    <row r="414" s="12" customFormat="1" ht="25.92" customHeight="1">
      <c r="A414" s="12"/>
      <c r="B414" s="210"/>
      <c r="C414" s="211"/>
      <c r="D414" s="212" t="s">
        <v>76</v>
      </c>
      <c r="E414" s="213" t="s">
        <v>715</v>
      </c>
      <c r="F414" s="213" t="s">
        <v>716</v>
      </c>
      <c r="G414" s="211"/>
      <c r="H414" s="211"/>
      <c r="I414" s="214"/>
      <c r="J414" s="215">
        <f>BK414</f>
        <v>0</v>
      </c>
      <c r="K414" s="211"/>
      <c r="L414" s="216"/>
      <c r="M414" s="217"/>
      <c r="N414" s="218"/>
      <c r="O414" s="218"/>
      <c r="P414" s="219">
        <f>P415+P417+P419</f>
        <v>0</v>
      </c>
      <c r="Q414" s="218"/>
      <c r="R414" s="219">
        <f>R415+R417+R419</f>
        <v>0</v>
      </c>
      <c r="S414" s="218"/>
      <c r="T414" s="220">
        <f>T415+T417+T419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21" t="s">
        <v>171</v>
      </c>
      <c r="AT414" s="222" t="s">
        <v>76</v>
      </c>
      <c r="AU414" s="222" t="s">
        <v>77</v>
      </c>
      <c r="AY414" s="221" t="s">
        <v>143</v>
      </c>
      <c r="BK414" s="223">
        <f>BK415+BK417+BK419</f>
        <v>0</v>
      </c>
    </row>
    <row r="415" s="12" customFormat="1" ht="22.8" customHeight="1">
      <c r="A415" s="12"/>
      <c r="B415" s="210"/>
      <c r="C415" s="211"/>
      <c r="D415" s="212" t="s">
        <v>76</v>
      </c>
      <c r="E415" s="224" t="s">
        <v>717</v>
      </c>
      <c r="F415" s="224" t="s">
        <v>718</v>
      </c>
      <c r="G415" s="211"/>
      <c r="H415" s="211"/>
      <c r="I415" s="214"/>
      <c r="J415" s="225">
        <f>BK415</f>
        <v>0</v>
      </c>
      <c r="K415" s="211"/>
      <c r="L415" s="216"/>
      <c r="M415" s="217"/>
      <c r="N415" s="218"/>
      <c r="O415" s="218"/>
      <c r="P415" s="219">
        <f>P416</f>
        <v>0</v>
      </c>
      <c r="Q415" s="218"/>
      <c r="R415" s="219">
        <f>R416</f>
        <v>0</v>
      </c>
      <c r="S415" s="218"/>
      <c r="T415" s="220">
        <f>T416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21" t="s">
        <v>171</v>
      </c>
      <c r="AT415" s="222" t="s">
        <v>76</v>
      </c>
      <c r="AU415" s="222" t="s">
        <v>84</v>
      </c>
      <c r="AY415" s="221" t="s">
        <v>143</v>
      </c>
      <c r="BK415" s="223">
        <f>BK416</f>
        <v>0</v>
      </c>
    </row>
    <row r="416" s="2" customFormat="1" ht="16.5" customHeight="1">
      <c r="A416" s="38"/>
      <c r="B416" s="39"/>
      <c r="C416" s="226" t="s">
        <v>719</v>
      </c>
      <c r="D416" s="226" t="s">
        <v>145</v>
      </c>
      <c r="E416" s="227" t="s">
        <v>720</v>
      </c>
      <c r="F416" s="228" t="s">
        <v>718</v>
      </c>
      <c r="G416" s="229" t="s">
        <v>721</v>
      </c>
      <c r="H416" s="230">
        <v>1</v>
      </c>
      <c r="I416" s="231"/>
      <c r="J416" s="232">
        <f>ROUND(I416*H416,2)</f>
        <v>0</v>
      </c>
      <c r="K416" s="228" t="s">
        <v>149</v>
      </c>
      <c r="L416" s="44"/>
      <c r="M416" s="233" t="s">
        <v>1</v>
      </c>
      <c r="N416" s="234" t="s">
        <v>42</v>
      </c>
      <c r="O416" s="91"/>
      <c r="P416" s="235">
        <f>O416*H416</f>
        <v>0</v>
      </c>
      <c r="Q416" s="235">
        <v>0</v>
      </c>
      <c r="R416" s="235">
        <f>Q416*H416</f>
        <v>0</v>
      </c>
      <c r="S416" s="235">
        <v>0</v>
      </c>
      <c r="T416" s="23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37" t="s">
        <v>722</v>
      </c>
      <c r="AT416" s="237" t="s">
        <v>145</v>
      </c>
      <c r="AU416" s="237" t="s">
        <v>86</v>
      </c>
      <c r="AY416" s="17" t="s">
        <v>143</v>
      </c>
      <c r="BE416" s="238">
        <f>IF(N416="základní",J416,0)</f>
        <v>0</v>
      </c>
      <c r="BF416" s="238">
        <f>IF(N416="snížená",J416,0)</f>
        <v>0</v>
      </c>
      <c r="BG416" s="238">
        <f>IF(N416="zákl. přenesená",J416,0)</f>
        <v>0</v>
      </c>
      <c r="BH416" s="238">
        <f>IF(N416="sníž. přenesená",J416,0)</f>
        <v>0</v>
      </c>
      <c r="BI416" s="238">
        <f>IF(N416="nulová",J416,0)</f>
        <v>0</v>
      </c>
      <c r="BJ416" s="17" t="s">
        <v>84</v>
      </c>
      <c r="BK416" s="238">
        <f>ROUND(I416*H416,2)</f>
        <v>0</v>
      </c>
      <c r="BL416" s="17" t="s">
        <v>722</v>
      </c>
      <c r="BM416" s="237" t="s">
        <v>723</v>
      </c>
    </row>
    <row r="417" s="12" customFormat="1" ht="22.8" customHeight="1">
      <c r="A417" s="12"/>
      <c r="B417" s="210"/>
      <c r="C417" s="211"/>
      <c r="D417" s="212" t="s">
        <v>76</v>
      </c>
      <c r="E417" s="224" t="s">
        <v>724</v>
      </c>
      <c r="F417" s="224" t="s">
        <v>725</v>
      </c>
      <c r="G417" s="211"/>
      <c r="H417" s="211"/>
      <c r="I417" s="214"/>
      <c r="J417" s="225">
        <f>BK417</f>
        <v>0</v>
      </c>
      <c r="K417" s="211"/>
      <c r="L417" s="216"/>
      <c r="M417" s="217"/>
      <c r="N417" s="218"/>
      <c r="O417" s="218"/>
      <c r="P417" s="219">
        <f>P418</f>
        <v>0</v>
      </c>
      <c r="Q417" s="218"/>
      <c r="R417" s="219">
        <f>R418</f>
        <v>0</v>
      </c>
      <c r="S417" s="218"/>
      <c r="T417" s="220">
        <f>T418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221" t="s">
        <v>171</v>
      </c>
      <c r="AT417" s="222" t="s">
        <v>76</v>
      </c>
      <c r="AU417" s="222" t="s">
        <v>84</v>
      </c>
      <c r="AY417" s="221" t="s">
        <v>143</v>
      </c>
      <c r="BK417" s="223">
        <f>BK418</f>
        <v>0</v>
      </c>
    </row>
    <row r="418" s="2" customFormat="1" ht="16.5" customHeight="1">
      <c r="A418" s="38"/>
      <c r="B418" s="39"/>
      <c r="C418" s="226" t="s">
        <v>726</v>
      </c>
      <c r="D418" s="226" t="s">
        <v>145</v>
      </c>
      <c r="E418" s="227" t="s">
        <v>727</v>
      </c>
      <c r="F418" s="228" t="s">
        <v>725</v>
      </c>
      <c r="G418" s="229" t="s">
        <v>721</v>
      </c>
      <c r="H418" s="230">
        <v>1</v>
      </c>
      <c r="I418" s="231"/>
      <c r="J418" s="232">
        <f>ROUND(I418*H418,2)</f>
        <v>0</v>
      </c>
      <c r="K418" s="228" t="s">
        <v>149</v>
      </c>
      <c r="L418" s="44"/>
      <c r="M418" s="233" t="s">
        <v>1</v>
      </c>
      <c r="N418" s="234" t="s">
        <v>42</v>
      </c>
      <c r="O418" s="91"/>
      <c r="P418" s="235">
        <f>O418*H418</f>
        <v>0</v>
      </c>
      <c r="Q418" s="235">
        <v>0</v>
      </c>
      <c r="R418" s="235">
        <f>Q418*H418</f>
        <v>0</v>
      </c>
      <c r="S418" s="235">
        <v>0</v>
      </c>
      <c r="T418" s="236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7" t="s">
        <v>722</v>
      </c>
      <c r="AT418" s="237" t="s">
        <v>145</v>
      </c>
      <c r="AU418" s="237" t="s">
        <v>86</v>
      </c>
      <c r="AY418" s="17" t="s">
        <v>143</v>
      </c>
      <c r="BE418" s="238">
        <f>IF(N418="základní",J418,0)</f>
        <v>0</v>
      </c>
      <c r="BF418" s="238">
        <f>IF(N418="snížená",J418,0)</f>
        <v>0</v>
      </c>
      <c r="BG418" s="238">
        <f>IF(N418="zákl. přenesená",J418,0)</f>
        <v>0</v>
      </c>
      <c r="BH418" s="238">
        <f>IF(N418="sníž. přenesená",J418,0)</f>
        <v>0</v>
      </c>
      <c r="BI418" s="238">
        <f>IF(N418="nulová",J418,0)</f>
        <v>0</v>
      </c>
      <c r="BJ418" s="17" t="s">
        <v>84</v>
      </c>
      <c r="BK418" s="238">
        <f>ROUND(I418*H418,2)</f>
        <v>0</v>
      </c>
      <c r="BL418" s="17" t="s">
        <v>722</v>
      </c>
      <c r="BM418" s="237" t="s">
        <v>728</v>
      </c>
    </row>
    <row r="419" s="12" customFormat="1" ht="22.8" customHeight="1">
      <c r="A419" s="12"/>
      <c r="B419" s="210"/>
      <c r="C419" s="211"/>
      <c r="D419" s="212" t="s">
        <v>76</v>
      </c>
      <c r="E419" s="224" t="s">
        <v>729</v>
      </c>
      <c r="F419" s="224" t="s">
        <v>730</v>
      </c>
      <c r="G419" s="211"/>
      <c r="H419" s="211"/>
      <c r="I419" s="214"/>
      <c r="J419" s="225">
        <f>BK419</f>
        <v>0</v>
      </c>
      <c r="K419" s="211"/>
      <c r="L419" s="216"/>
      <c r="M419" s="217"/>
      <c r="N419" s="218"/>
      <c r="O419" s="218"/>
      <c r="P419" s="219">
        <f>P420</f>
        <v>0</v>
      </c>
      <c r="Q419" s="218"/>
      <c r="R419" s="219">
        <f>R420</f>
        <v>0</v>
      </c>
      <c r="S419" s="218"/>
      <c r="T419" s="220">
        <f>T420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21" t="s">
        <v>171</v>
      </c>
      <c r="AT419" s="222" t="s">
        <v>76</v>
      </c>
      <c r="AU419" s="222" t="s">
        <v>84</v>
      </c>
      <c r="AY419" s="221" t="s">
        <v>143</v>
      </c>
      <c r="BK419" s="223">
        <f>BK420</f>
        <v>0</v>
      </c>
    </row>
    <row r="420" s="2" customFormat="1" ht="16.5" customHeight="1">
      <c r="A420" s="38"/>
      <c r="B420" s="39"/>
      <c r="C420" s="226" t="s">
        <v>731</v>
      </c>
      <c r="D420" s="226" t="s">
        <v>145</v>
      </c>
      <c r="E420" s="227" t="s">
        <v>732</v>
      </c>
      <c r="F420" s="228" t="s">
        <v>730</v>
      </c>
      <c r="G420" s="229" t="s">
        <v>721</v>
      </c>
      <c r="H420" s="230">
        <v>1</v>
      </c>
      <c r="I420" s="231"/>
      <c r="J420" s="232">
        <f>ROUND(I420*H420,2)</f>
        <v>0</v>
      </c>
      <c r="K420" s="228" t="s">
        <v>149</v>
      </c>
      <c r="L420" s="44"/>
      <c r="M420" s="283" t="s">
        <v>1</v>
      </c>
      <c r="N420" s="284" t="s">
        <v>42</v>
      </c>
      <c r="O420" s="285"/>
      <c r="P420" s="286">
        <f>O420*H420</f>
        <v>0</v>
      </c>
      <c r="Q420" s="286">
        <v>0</v>
      </c>
      <c r="R420" s="286">
        <f>Q420*H420</f>
        <v>0</v>
      </c>
      <c r="S420" s="286">
        <v>0</v>
      </c>
      <c r="T420" s="287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7" t="s">
        <v>722</v>
      </c>
      <c r="AT420" s="237" t="s">
        <v>145</v>
      </c>
      <c r="AU420" s="237" t="s">
        <v>86</v>
      </c>
      <c r="AY420" s="17" t="s">
        <v>143</v>
      </c>
      <c r="BE420" s="238">
        <f>IF(N420="základní",J420,0)</f>
        <v>0</v>
      </c>
      <c r="BF420" s="238">
        <f>IF(N420="snížená",J420,0)</f>
        <v>0</v>
      </c>
      <c r="BG420" s="238">
        <f>IF(N420="zákl. přenesená",J420,0)</f>
        <v>0</v>
      </c>
      <c r="BH420" s="238">
        <f>IF(N420="sníž. přenesená",J420,0)</f>
        <v>0</v>
      </c>
      <c r="BI420" s="238">
        <f>IF(N420="nulová",J420,0)</f>
        <v>0</v>
      </c>
      <c r="BJ420" s="17" t="s">
        <v>84</v>
      </c>
      <c r="BK420" s="238">
        <f>ROUND(I420*H420,2)</f>
        <v>0</v>
      </c>
      <c r="BL420" s="17" t="s">
        <v>722</v>
      </c>
      <c r="BM420" s="237" t="s">
        <v>733</v>
      </c>
    </row>
    <row r="421" s="2" customFormat="1" ht="6.96" customHeight="1">
      <c r="A421" s="38"/>
      <c r="B421" s="66"/>
      <c r="C421" s="67"/>
      <c r="D421" s="67"/>
      <c r="E421" s="67"/>
      <c r="F421" s="67"/>
      <c r="G421" s="67"/>
      <c r="H421" s="67"/>
      <c r="I421" s="67"/>
      <c r="J421" s="67"/>
      <c r="K421" s="67"/>
      <c r="L421" s="44"/>
      <c r="M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</row>
  </sheetData>
  <sheetProtection sheet="1" autoFilter="0" formatColumns="0" formatRows="0" objects="1" scenarios="1" spinCount="100000" saltValue="oESav5gnVB0CwJbhQ2Ncz5RAxlQL4To5saPx7tR6coj38gwxcIunsinyA4QPpbQ/pAPkKxb2FR83zKUlxzsh1g==" hashValue="nwJPqUC6KynewaH3o/LHgtNtNdn45S3KtfGyDt6NyPZoMseT43OaH6lZgIT42SwRXXlS2gvJeyCD5NXezkEnCg==" algorithmName="SHA-512" password="CC35"/>
  <autoFilter ref="C142:K4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1:H131"/>
    <mergeCell ref="E133:H133"/>
    <mergeCell ref="E135:H13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86</v>
      </c>
    </row>
    <row r="4" s="1" customFormat="1" ht="24.96" customHeight="1">
      <c r="B4" s="20"/>
      <c r="D4" s="148" t="s">
        <v>95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Knihovna Konopná</v>
      </c>
      <c r="F7" s="150"/>
      <c r="G7" s="150"/>
      <c r="H7" s="150"/>
      <c r="L7" s="20"/>
    </row>
    <row r="8" s="1" customFormat="1" ht="12" customHeight="1">
      <c r="B8" s="20"/>
      <c r="D8" s="150" t="s">
        <v>96</v>
      </c>
      <c r="L8" s="20"/>
    </row>
    <row r="9" s="2" customFormat="1" ht="16.5" customHeight="1">
      <c r="A9" s="38"/>
      <c r="B9" s="44"/>
      <c r="C9" s="38"/>
      <c r="D9" s="38"/>
      <c r="E9" s="151" t="s">
        <v>97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98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734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0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47.25" customHeight="1">
      <c r="A29" s="154"/>
      <c r="B29" s="155"/>
      <c r="C29" s="154"/>
      <c r="D29" s="154"/>
      <c r="E29" s="156" t="s">
        <v>36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37</v>
      </c>
      <c r="E32" s="38"/>
      <c r="F32" s="38"/>
      <c r="G32" s="38"/>
      <c r="H32" s="38"/>
      <c r="I32" s="38"/>
      <c r="J32" s="160">
        <f>ROUND(J141,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39</v>
      </c>
      <c r="G34" s="38"/>
      <c r="H34" s="38"/>
      <c r="I34" s="161" t="s">
        <v>38</v>
      </c>
      <c r="J34" s="161" t="s">
        <v>40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41</v>
      </c>
      <c r="E35" s="150" t="s">
        <v>42</v>
      </c>
      <c r="F35" s="163">
        <f>ROUND((SUM(BE141:BE364)),  2)</f>
        <v>0</v>
      </c>
      <c r="G35" s="38"/>
      <c r="H35" s="38"/>
      <c r="I35" s="164">
        <v>0.20999999999999999</v>
      </c>
      <c r="J35" s="163">
        <f>ROUND(((SUM(BE141:BE364))*I35),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43</v>
      </c>
      <c r="F36" s="163">
        <f>ROUND((SUM(BF141:BF364)),  2)</f>
        <v>0</v>
      </c>
      <c r="G36" s="38"/>
      <c r="H36" s="38"/>
      <c r="I36" s="164">
        <v>0.12</v>
      </c>
      <c r="J36" s="163">
        <f>ROUND(((SUM(BF141:BF364))*I36),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ROUND((SUM(BG141:BG364)),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45</v>
      </c>
      <c r="F38" s="163">
        <f>ROUND((SUM(BH141:BH364)),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46</v>
      </c>
      <c r="F39" s="163">
        <f>ROUND((SUM(BI141:BI364)),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47</v>
      </c>
      <c r="E41" s="167"/>
      <c r="F41" s="167"/>
      <c r="G41" s="168" t="s">
        <v>48</v>
      </c>
      <c r="H41" s="169" t="s">
        <v>49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50</v>
      </c>
      <c r="E50" s="173"/>
      <c r="F50" s="173"/>
      <c r="G50" s="172" t="s">
        <v>51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52</v>
      </c>
      <c r="E61" s="175"/>
      <c r="F61" s="176" t="s">
        <v>53</v>
      </c>
      <c r="G61" s="174" t="s">
        <v>52</v>
      </c>
      <c r="H61" s="175"/>
      <c r="I61" s="175"/>
      <c r="J61" s="177" t="s">
        <v>53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54</v>
      </c>
      <c r="E65" s="178"/>
      <c r="F65" s="178"/>
      <c r="G65" s="172" t="s">
        <v>55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52</v>
      </c>
      <c r="E76" s="175"/>
      <c r="F76" s="176" t="s">
        <v>53</v>
      </c>
      <c r="G76" s="174" t="s">
        <v>52</v>
      </c>
      <c r="H76" s="175"/>
      <c r="I76" s="175"/>
      <c r="J76" s="177" t="s">
        <v>53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Knihovna Konopná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96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97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98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SO 01B - Objekt B - výměníková stanice na p.p.č. 1443/113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ul. Konopná, Liberec</v>
      </c>
      <c r="G91" s="40"/>
      <c r="H91" s="40"/>
      <c r="I91" s="32" t="s">
        <v>22</v>
      </c>
      <c r="J91" s="79" t="str">
        <f>IF(J14="","",J14)</f>
        <v>1. 3. 2025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Statutární město Liberec, Nám.Dr.E.Beneše 1, 46059</v>
      </c>
      <c r="G93" s="40"/>
      <c r="H93" s="40"/>
      <c r="I93" s="32" t="s">
        <v>30</v>
      </c>
      <c r="J93" s="36" t="str">
        <f>E23</f>
        <v>FS Vision, s.r.o., Liberec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Ing. Jaroslav Šíma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101</v>
      </c>
      <c r="D96" s="185"/>
      <c r="E96" s="185"/>
      <c r="F96" s="185"/>
      <c r="G96" s="185"/>
      <c r="H96" s="185"/>
      <c r="I96" s="185"/>
      <c r="J96" s="186" t="s">
        <v>102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103</v>
      </c>
      <c r="D98" s="40"/>
      <c r="E98" s="40"/>
      <c r="F98" s="40"/>
      <c r="G98" s="40"/>
      <c r="H98" s="40"/>
      <c r="I98" s="40"/>
      <c r="J98" s="110">
        <f>J141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104</v>
      </c>
    </row>
    <row r="99" s="9" customFormat="1" ht="24.96" customHeight="1">
      <c r="A99" s="9"/>
      <c r="B99" s="188"/>
      <c r="C99" s="189"/>
      <c r="D99" s="190" t="s">
        <v>105</v>
      </c>
      <c r="E99" s="191"/>
      <c r="F99" s="191"/>
      <c r="G99" s="191"/>
      <c r="H99" s="191"/>
      <c r="I99" s="191"/>
      <c r="J99" s="192">
        <f>J142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106</v>
      </c>
      <c r="E100" s="196"/>
      <c r="F100" s="196"/>
      <c r="G100" s="196"/>
      <c r="H100" s="196"/>
      <c r="I100" s="196"/>
      <c r="J100" s="197">
        <f>J143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107</v>
      </c>
      <c r="E101" s="196"/>
      <c r="F101" s="196"/>
      <c r="G101" s="196"/>
      <c r="H101" s="196"/>
      <c r="I101" s="196"/>
      <c r="J101" s="197">
        <f>J202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108</v>
      </c>
      <c r="E102" s="196"/>
      <c r="F102" s="196"/>
      <c r="G102" s="196"/>
      <c r="H102" s="196"/>
      <c r="I102" s="196"/>
      <c r="J102" s="197">
        <f>J218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110</v>
      </c>
      <c r="E103" s="196"/>
      <c r="F103" s="196"/>
      <c r="G103" s="196"/>
      <c r="H103" s="196"/>
      <c r="I103" s="196"/>
      <c r="J103" s="197">
        <f>J225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111</v>
      </c>
      <c r="E104" s="196"/>
      <c r="F104" s="196"/>
      <c r="G104" s="196"/>
      <c r="H104" s="196"/>
      <c r="I104" s="196"/>
      <c r="J104" s="197">
        <f>J233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112</v>
      </c>
      <c r="E105" s="196"/>
      <c r="F105" s="196"/>
      <c r="G105" s="196"/>
      <c r="H105" s="196"/>
      <c r="I105" s="196"/>
      <c r="J105" s="197">
        <f>J252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113</v>
      </c>
      <c r="E106" s="196"/>
      <c r="F106" s="196"/>
      <c r="G106" s="196"/>
      <c r="H106" s="196"/>
      <c r="I106" s="196"/>
      <c r="J106" s="197">
        <f>J263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114</v>
      </c>
      <c r="E107" s="196"/>
      <c r="F107" s="196"/>
      <c r="G107" s="196"/>
      <c r="H107" s="196"/>
      <c r="I107" s="196"/>
      <c r="J107" s="197">
        <f>J293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33"/>
      <c r="D108" s="195" t="s">
        <v>115</v>
      </c>
      <c r="E108" s="196"/>
      <c r="F108" s="196"/>
      <c r="G108" s="196"/>
      <c r="H108" s="196"/>
      <c r="I108" s="196"/>
      <c r="J108" s="197">
        <f>J303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8"/>
      <c r="C109" s="189"/>
      <c r="D109" s="190" t="s">
        <v>116</v>
      </c>
      <c r="E109" s="191"/>
      <c r="F109" s="191"/>
      <c r="G109" s="191"/>
      <c r="H109" s="191"/>
      <c r="I109" s="191"/>
      <c r="J109" s="192">
        <f>J305</f>
        <v>0</v>
      </c>
      <c r="K109" s="189"/>
      <c r="L109" s="19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4"/>
      <c r="C110" s="133"/>
      <c r="D110" s="195" t="s">
        <v>117</v>
      </c>
      <c r="E110" s="196"/>
      <c r="F110" s="196"/>
      <c r="G110" s="196"/>
      <c r="H110" s="196"/>
      <c r="I110" s="196"/>
      <c r="J110" s="197">
        <f>J306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4"/>
      <c r="C111" s="133"/>
      <c r="D111" s="195" t="s">
        <v>118</v>
      </c>
      <c r="E111" s="196"/>
      <c r="F111" s="196"/>
      <c r="G111" s="196"/>
      <c r="H111" s="196"/>
      <c r="I111" s="196"/>
      <c r="J111" s="197">
        <f>J335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4"/>
      <c r="C112" s="133"/>
      <c r="D112" s="195" t="s">
        <v>119</v>
      </c>
      <c r="E112" s="196"/>
      <c r="F112" s="196"/>
      <c r="G112" s="196"/>
      <c r="H112" s="196"/>
      <c r="I112" s="196"/>
      <c r="J112" s="197">
        <f>J344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4"/>
      <c r="C113" s="133"/>
      <c r="D113" s="195" t="s">
        <v>120</v>
      </c>
      <c r="E113" s="196"/>
      <c r="F113" s="196"/>
      <c r="G113" s="196"/>
      <c r="H113" s="196"/>
      <c r="I113" s="196"/>
      <c r="J113" s="197">
        <f>J349</f>
        <v>0</v>
      </c>
      <c r="K113" s="133"/>
      <c r="L113" s="19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4"/>
      <c r="C114" s="133"/>
      <c r="D114" s="195" t="s">
        <v>121</v>
      </c>
      <c r="E114" s="196"/>
      <c r="F114" s="196"/>
      <c r="G114" s="196"/>
      <c r="H114" s="196"/>
      <c r="I114" s="196"/>
      <c r="J114" s="197">
        <f>J354</f>
        <v>0</v>
      </c>
      <c r="K114" s="133"/>
      <c r="L114" s="19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4"/>
      <c r="C115" s="133"/>
      <c r="D115" s="195" t="s">
        <v>123</v>
      </c>
      <c r="E115" s="196"/>
      <c r="F115" s="196"/>
      <c r="G115" s="196"/>
      <c r="H115" s="196"/>
      <c r="I115" s="196"/>
      <c r="J115" s="197">
        <f>J356</f>
        <v>0</v>
      </c>
      <c r="K115" s="133"/>
      <c r="L115" s="19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88"/>
      <c r="C116" s="189"/>
      <c r="D116" s="190" t="s">
        <v>124</v>
      </c>
      <c r="E116" s="191"/>
      <c r="F116" s="191"/>
      <c r="G116" s="191"/>
      <c r="H116" s="191"/>
      <c r="I116" s="191"/>
      <c r="J116" s="192">
        <f>J358</f>
        <v>0</v>
      </c>
      <c r="K116" s="189"/>
      <c r="L116" s="19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94"/>
      <c r="C117" s="133"/>
      <c r="D117" s="195" t="s">
        <v>125</v>
      </c>
      <c r="E117" s="196"/>
      <c r="F117" s="196"/>
      <c r="G117" s="196"/>
      <c r="H117" s="196"/>
      <c r="I117" s="196"/>
      <c r="J117" s="197">
        <f>J359</f>
        <v>0</v>
      </c>
      <c r="K117" s="133"/>
      <c r="L117" s="19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4"/>
      <c r="C118" s="133"/>
      <c r="D118" s="195" t="s">
        <v>126</v>
      </c>
      <c r="E118" s="196"/>
      <c r="F118" s="196"/>
      <c r="G118" s="196"/>
      <c r="H118" s="196"/>
      <c r="I118" s="196"/>
      <c r="J118" s="197">
        <f>J361</f>
        <v>0</v>
      </c>
      <c r="K118" s="133"/>
      <c r="L118" s="198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4"/>
      <c r="C119" s="133"/>
      <c r="D119" s="195" t="s">
        <v>127</v>
      </c>
      <c r="E119" s="196"/>
      <c r="F119" s="196"/>
      <c r="G119" s="196"/>
      <c r="H119" s="196"/>
      <c r="I119" s="196"/>
      <c r="J119" s="197">
        <f>J363</f>
        <v>0</v>
      </c>
      <c r="K119" s="133"/>
      <c r="L119" s="19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66"/>
      <c r="C121" s="67"/>
      <c r="D121" s="67"/>
      <c r="E121" s="67"/>
      <c r="F121" s="67"/>
      <c r="G121" s="67"/>
      <c r="H121" s="67"/>
      <c r="I121" s="67"/>
      <c r="J121" s="67"/>
      <c r="K121" s="67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5" s="2" customFormat="1" ht="6.96" customHeight="1">
      <c r="A125" s="38"/>
      <c r="B125" s="68"/>
      <c r="C125" s="69"/>
      <c r="D125" s="69"/>
      <c r="E125" s="69"/>
      <c r="F125" s="69"/>
      <c r="G125" s="69"/>
      <c r="H125" s="69"/>
      <c r="I125" s="69"/>
      <c r="J125" s="69"/>
      <c r="K125" s="69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4.96" customHeight="1">
      <c r="A126" s="38"/>
      <c r="B126" s="39"/>
      <c r="C126" s="23" t="s">
        <v>128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16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6.5" customHeight="1">
      <c r="A129" s="38"/>
      <c r="B129" s="39"/>
      <c r="C129" s="40"/>
      <c r="D129" s="40"/>
      <c r="E129" s="183" t="str">
        <f>E7</f>
        <v>Knihovna Konopná</v>
      </c>
      <c r="F129" s="32"/>
      <c r="G129" s="32"/>
      <c r="H129" s="32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" customFormat="1" ht="12" customHeight="1">
      <c r="B130" s="21"/>
      <c r="C130" s="32" t="s">
        <v>96</v>
      </c>
      <c r="D130" s="22"/>
      <c r="E130" s="22"/>
      <c r="F130" s="22"/>
      <c r="G130" s="22"/>
      <c r="H130" s="22"/>
      <c r="I130" s="22"/>
      <c r="J130" s="22"/>
      <c r="K130" s="22"/>
      <c r="L130" s="20"/>
    </row>
    <row r="131" s="2" customFormat="1" ht="16.5" customHeight="1">
      <c r="A131" s="38"/>
      <c r="B131" s="39"/>
      <c r="C131" s="40"/>
      <c r="D131" s="40"/>
      <c r="E131" s="183" t="s">
        <v>97</v>
      </c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98</v>
      </c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6.5" customHeight="1">
      <c r="A133" s="38"/>
      <c r="B133" s="39"/>
      <c r="C133" s="40"/>
      <c r="D133" s="40"/>
      <c r="E133" s="76" t="str">
        <f>E11</f>
        <v>SO 01B - Objekt B - výměníková stanice na p.p.č. 1443/113</v>
      </c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20</v>
      </c>
      <c r="D135" s="40"/>
      <c r="E135" s="40"/>
      <c r="F135" s="27" t="str">
        <f>F14</f>
        <v>ul. Konopná, Liberec</v>
      </c>
      <c r="G135" s="40"/>
      <c r="H135" s="40"/>
      <c r="I135" s="32" t="s">
        <v>22</v>
      </c>
      <c r="J135" s="79" t="str">
        <f>IF(J14="","",J14)</f>
        <v>1. 3. 2025</v>
      </c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25.65" customHeight="1">
      <c r="A137" s="38"/>
      <c r="B137" s="39"/>
      <c r="C137" s="32" t="s">
        <v>24</v>
      </c>
      <c r="D137" s="40"/>
      <c r="E137" s="40"/>
      <c r="F137" s="27" t="str">
        <f>E17</f>
        <v>Statutární město Liberec, Nám.Dr.E.Beneše 1, 46059</v>
      </c>
      <c r="G137" s="40"/>
      <c r="H137" s="40"/>
      <c r="I137" s="32" t="s">
        <v>30</v>
      </c>
      <c r="J137" s="36" t="str">
        <f>E23</f>
        <v>FS Vision, s.r.o., Liberec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5.15" customHeight="1">
      <c r="A138" s="38"/>
      <c r="B138" s="39"/>
      <c r="C138" s="32" t="s">
        <v>28</v>
      </c>
      <c r="D138" s="40"/>
      <c r="E138" s="40"/>
      <c r="F138" s="27" t="str">
        <f>IF(E20="","",E20)</f>
        <v>Vyplň údaj</v>
      </c>
      <c r="G138" s="40"/>
      <c r="H138" s="40"/>
      <c r="I138" s="32" t="s">
        <v>33</v>
      </c>
      <c r="J138" s="36" t="str">
        <f>E26</f>
        <v>Ing. Jaroslav Šíma</v>
      </c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0.32" customHeight="1">
      <c r="A139" s="38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11" customFormat="1" ht="29.28" customHeight="1">
      <c r="A140" s="199"/>
      <c r="B140" s="200"/>
      <c r="C140" s="201" t="s">
        <v>129</v>
      </c>
      <c r="D140" s="202" t="s">
        <v>62</v>
      </c>
      <c r="E140" s="202" t="s">
        <v>58</v>
      </c>
      <c r="F140" s="202" t="s">
        <v>59</v>
      </c>
      <c r="G140" s="202" t="s">
        <v>130</v>
      </c>
      <c r="H140" s="202" t="s">
        <v>131</v>
      </c>
      <c r="I140" s="202" t="s">
        <v>132</v>
      </c>
      <c r="J140" s="202" t="s">
        <v>102</v>
      </c>
      <c r="K140" s="203" t="s">
        <v>133</v>
      </c>
      <c r="L140" s="204"/>
      <c r="M140" s="100" t="s">
        <v>1</v>
      </c>
      <c r="N140" s="101" t="s">
        <v>41</v>
      </c>
      <c r="O140" s="101" t="s">
        <v>134</v>
      </c>
      <c r="P140" s="101" t="s">
        <v>135</v>
      </c>
      <c r="Q140" s="101" t="s">
        <v>136</v>
      </c>
      <c r="R140" s="101" t="s">
        <v>137</v>
      </c>
      <c r="S140" s="101" t="s">
        <v>138</v>
      </c>
      <c r="T140" s="102" t="s">
        <v>139</v>
      </c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</row>
    <row r="141" s="2" customFormat="1" ht="22.8" customHeight="1">
      <c r="A141" s="38"/>
      <c r="B141" s="39"/>
      <c r="C141" s="107" t="s">
        <v>140</v>
      </c>
      <c r="D141" s="40"/>
      <c r="E141" s="40"/>
      <c r="F141" s="40"/>
      <c r="G141" s="40"/>
      <c r="H141" s="40"/>
      <c r="I141" s="40"/>
      <c r="J141" s="205">
        <f>BK141</f>
        <v>0</v>
      </c>
      <c r="K141" s="40"/>
      <c r="L141" s="44"/>
      <c r="M141" s="103"/>
      <c r="N141" s="206"/>
      <c r="O141" s="104"/>
      <c r="P141" s="207">
        <f>P142+P305+P358</f>
        <v>0</v>
      </c>
      <c r="Q141" s="104"/>
      <c r="R141" s="207">
        <f>R142+R305+R358</f>
        <v>63.553674110000003</v>
      </c>
      <c r="S141" s="104"/>
      <c r="T141" s="208">
        <f>T142+T305+T358</f>
        <v>42.868918000000001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76</v>
      </c>
      <c r="AU141" s="17" t="s">
        <v>104</v>
      </c>
      <c r="BK141" s="209">
        <f>BK142+BK305+BK358</f>
        <v>0</v>
      </c>
    </row>
    <row r="142" s="12" customFormat="1" ht="25.92" customHeight="1">
      <c r="A142" s="12"/>
      <c r="B142" s="210"/>
      <c r="C142" s="211"/>
      <c r="D142" s="212" t="s">
        <v>76</v>
      </c>
      <c r="E142" s="213" t="s">
        <v>141</v>
      </c>
      <c r="F142" s="213" t="s">
        <v>142</v>
      </c>
      <c r="G142" s="211"/>
      <c r="H142" s="211"/>
      <c r="I142" s="214"/>
      <c r="J142" s="215">
        <f>BK142</f>
        <v>0</v>
      </c>
      <c r="K142" s="211"/>
      <c r="L142" s="216"/>
      <c r="M142" s="217"/>
      <c r="N142" s="218"/>
      <c r="O142" s="218"/>
      <c r="P142" s="219">
        <f>P143+P202+P218+P225+P233+P252+P263+P293+P303</f>
        <v>0</v>
      </c>
      <c r="Q142" s="218"/>
      <c r="R142" s="219">
        <f>R143+R202+R218+R225+R233+R252+R263+R293+R303</f>
        <v>63.06930371</v>
      </c>
      <c r="S142" s="218"/>
      <c r="T142" s="220">
        <f>T143+T202+T218+T225+T233+T252+T263+T293+T303</f>
        <v>42.868918000000001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84</v>
      </c>
      <c r="AT142" s="222" t="s">
        <v>76</v>
      </c>
      <c r="AU142" s="222" t="s">
        <v>77</v>
      </c>
      <c r="AY142" s="221" t="s">
        <v>143</v>
      </c>
      <c r="BK142" s="223">
        <f>BK143+BK202+BK218+BK225+BK233+BK252+BK263+BK293+BK303</f>
        <v>0</v>
      </c>
    </row>
    <row r="143" s="12" customFormat="1" ht="22.8" customHeight="1">
      <c r="A143" s="12"/>
      <c r="B143" s="210"/>
      <c r="C143" s="211"/>
      <c r="D143" s="212" t="s">
        <v>76</v>
      </c>
      <c r="E143" s="224" t="s">
        <v>84</v>
      </c>
      <c r="F143" s="224" t="s">
        <v>144</v>
      </c>
      <c r="G143" s="211"/>
      <c r="H143" s="211"/>
      <c r="I143" s="214"/>
      <c r="J143" s="225">
        <f>BK143</f>
        <v>0</v>
      </c>
      <c r="K143" s="211"/>
      <c r="L143" s="216"/>
      <c r="M143" s="217"/>
      <c r="N143" s="218"/>
      <c r="O143" s="218"/>
      <c r="P143" s="219">
        <f>SUM(P144:P201)</f>
        <v>0</v>
      </c>
      <c r="Q143" s="218"/>
      <c r="R143" s="219">
        <f>SUM(R144:R201)</f>
        <v>1.66072</v>
      </c>
      <c r="S143" s="218"/>
      <c r="T143" s="220">
        <f>SUM(T144:T201)</f>
        <v>35.954174999999999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1" t="s">
        <v>84</v>
      </c>
      <c r="AT143" s="222" t="s">
        <v>76</v>
      </c>
      <c r="AU143" s="222" t="s">
        <v>84</v>
      </c>
      <c r="AY143" s="221" t="s">
        <v>143</v>
      </c>
      <c r="BK143" s="223">
        <f>SUM(BK144:BK201)</f>
        <v>0</v>
      </c>
    </row>
    <row r="144" s="2" customFormat="1" ht="16.5" customHeight="1">
      <c r="A144" s="38"/>
      <c r="B144" s="39"/>
      <c r="C144" s="226" t="s">
        <v>84</v>
      </c>
      <c r="D144" s="226" t="s">
        <v>145</v>
      </c>
      <c r="E144" s="227" t="s">
        <v>146</v>
      </c>
      <c r="F144" s="228" t="s">
        <v>147</v>
      </c>
      <c r="G144" s="229" t="s">
        <v>148</v>
      </c>
      <c r="H144" s="230">
        <v>16.5</v>
      </c>
      <c r="I144" s="231"/>
      <c r="J144" s="232">
        <f>ROUND(I144*H144,2)</f>
        <v>0</v>
      </c>
      <c r="K144" s="228" t="s">
        <v>149</v>
      </c>
      <c r="L144" s="44"/>
      <c r="M144" s="233" t="s">
        <v>1</v>
      </c>
      <c r="N144" s="234" t="s">
        <v>42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0.26000000000000001</v>
      </c>
      <c r="T144" s="236">
        <f>S144*H144</f>
        <v>4.29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150</v>
      </c>
      <c r="AT144" s="237" t="s">
        <v>145</v>
      </c>
      <c r="AU144" s="237" t="s">
        <v>86</v>
      </c>
      <c r="AY144" s="17" t="s">
        <v>143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84</v>
      </c>
      <c r="BK144" s="238">
        <f>ROUND(I144*H144,2)</f>
        <v>0</v>
      </c>
      <c r="BL144" s="17" t="s">
        <v>150</v>
      </c>
      <c r="BM144" s="237" t="s">
        <v>151</v>
      </c>
    </row>
    <row r="145" s="13" customFormat="1">
      <c r="A145" s="13"/>
      <c r="B145" s="239"/>
      <c r="C145" s="240"/>
      <c r="D145" s="241" t="s">
        <v>152</v>
      </c>
      <c r="E145" s="242" t="s">
        <v>1</v>
      </c>
      <c r="F145" s="243" t="s">
        <v>153</v>
      </c>
      <c r="G145" s="240"/>
      <c r="H145" s="244">
        <v>16.5</v>
      </c>
      <c r="I145" s="245"/>
      <c r="J145" s="240"/>
      <c r="K145" s="240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152</v>
      </c>
      <c r="AU145" s="250" t="s">
        <v>86</v>
      </c>
      <c r="AV145" s="13" t="s">
        <v>86</v>
      </c>
      <c r="AW145" s="13" t="s">
        <v>32</v>
      </c>
      <c r="AX145" s="13" t="s">
        <v>77</v>
      </c>
      <c r="AY145" s="250" t="s">
        <v>143</v>
      </c>
    </row>
    <row r="146" s="14" customFormat="1">
      <c r="A146" s="14"/>
      <c r="B146" s="251"/>
      <c r="C146" s="252"/>
      <c r="D146" s="241" t="s">
        <v>152</v>
      </c>
      <c r="E146" s="253" t="s">
        <v>1</v>
      </c>
      <c r="F146" s="254" t="s">
        <v>155</v>
      </c>
      <c r="G146" s="252"/>
      <c r="H146" s="255">
        <v>16.5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152</v>
      </c>
      <c r="AU146" s="261" t="s">
        <v>86</v>
      </c>
      <c r="AV146" s="14" t="s">
        <v>150</v>
      </c>
      <c r="AW146" s="14" t="s">
        <v>32</v>
      </c>
      <c r="AX146" s="14" t="s">
        <v>84</v>
      </c>
      <c r="AY146" s="261" t="s">
        <v>143</v>
      </c>
    </row>
    <row r="147" s="2" customFormat="1" ht="16.5" customHeight="1">
      <c r="A147" s="38"/>
      <c r="B147" s="39"/>
      <c r="C147" s="226" t="s">
        <v>86</v>
      </c>
      <c r="D147" s="226" t="s">
        <v>145</v>
      </c>
      <c r="E147" s="227" t="s">
        <v>156</v>
      </c>
      <c r="F147" s="228" t="s">
        <v>157</v>
      </c>
      <c r="G147" s="229" t="s">
        <v>148</v>
      </c>
      <c r="H147" s="230">
        <v>40.710000000000001</v>
      </c>
      <c r="I147" s="231"/>
      <c r="J147" s="232">
        <f>ROUND(I147*H147,2)</f>
        <v>0</v>
      </c>
      <c r="K147" s="228" t="s">
        <v>149</v>
      </c>
      <c r="L147" s="44"/>
      <c r="M147" s="233" t="s">
        <v>1</v>
      </c>
      <c r="N147" s="234" t="s">
        <v>42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0.255</v>
      </c>
      <c r="T147" s="236">
        <f>S147*H147</f>
        <v>10.38105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150</v>
      </c>
      <c r="AT147" s="237" t="s">
        <v>145</v>
      </c>
      <c r="AU147" s="237" t="s">
        <v>86</v>
      </c>
      <c r="AY147" s="17" t="s">
        <v>143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84</v>
      </c>
      <c r="BK147" s="238">
        <f>ROUND(I147*H147,2)</f>
        <v>0</v>
      </c>
      <c r="BL147" s="17" t="s">
        <v>150</v>
      </c>
      <c r="BM147" s="237" t="s">
        <v>158</v>
      </c>
    </row>
    <row r="148" s="13" customFormat="1">
      <c r="A148" s="13"/>
      <c r="B148" s="239"/>
      <c r="C148" s="240"/>
      <c r="D148" s="241" t="s">
        <v>152</v>
      </c>
      <c r="E148" s="242" t="s">
        <v>1</v>
      </c>
      <c r="F148" s="243" t="s">
        <v>735</v>
      </c>
      <c r="G148" s="240"/>
      <c r="H148" s="244">
        <v>33.924999999999997</v>
      </c>
      <c r="I148" s="245"/>
      <c r="J148" s="240"/>
      <c r="K148" s="240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152</v>
      </c>
      <c r="AU148" s="250" t="s">
        <v>86</v>
      </c>
      <c r="AV148" s="13" t="s">
        <v>86</v>
      </c>
      <c r="AW148" s="13" t="s">
        <v>32</v>
      </c>
      <c r="AX148" s="13" t="s">
        <v>77</v>
      </c>
      <c r="AY148" s="250" t="s">
        <v>143</v>
      </c>
    </row>
    <row r="149" s="13" customFormat="1">
      <c r="A149" s="13"/>
      <c r="B149" s="239"/>
      <c r="C149" s="240"/>
      <c r="D149" s="241" t="s">
        <v>152</v>
      </c>
      <c r="E149" s="242" t="s">
        <v>1</v>
      </c>
      <c r="F149" s="243" t="s">
        <v>736</v>
      </c>
      <c r="G149" s="240"/>
      <c r="H149" s="244">
        <v>6.7850000000000001</v>
      </c>
      <c r="I149" s="245"/>
      <c r="J149" s="240"/>
      <c r="K149" s="240"/>
      <c r="L149" s="246"/>
      <c r="M149" s="247"/>
      <c r="N149" s="248"/>
      <c r="O149" s="248"/>
      <c r="P149" s="248"/>
      <c r="Q149" s="248"/>
      <c r="R149" s="248"/>
      <c r="S149" s="248"/>
      <c r="T149" s="24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0" t="s">
        <v>152</v>
      </c>
      <c r="AU149" s="250" t="s">
        <v>86</v>
      </c>
      <c r="AV149" s="13" t="s">
        <v>86</v>
      </c>
      <c r="AW149" s="13" t="s">
        <v>32</v>
      </c>
      <c r="AX149" s="13" t="s">
        <v>77</v>
      </c>
      <c r="AY149" s="250" t="s">
        <v>143</v>
      </c>
    </row>
    <row r="150" s="14" customFormat="1">
      <c r="A150" s="14"/>
      <c r="B150" s="251"/>
      <c r="C150" s="252"/>
      <c r="D150" s="241" t="s">
        <v>152</v>
      </c>
      <c r="E150" s="253" t="s">
        <v>1</v>
      </c>
      <c r="F150" s="254" t="s">
        <v>155</v>
      </c>
      <c r="G150" s="252"/>
      <c r="H150" s="255">
        <v>40.710000000000001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152</v>
      </c>
      <c r="AU150" s="261" t="s">
        <v>86</v>
      </c>
      <c r="AV150" s="14" t="s">
        <v>150</v>
      </c>
      <c r="AW150" s="14" t="s">
        <v>32</v>
      </c>
      <c r="AX150" s="14" t="s">
        <v>84</v>
      </c>
      <c r="AY150" s="261" t="s">
        <v>143</v>
      </c>
    </row>
    <row r="151" s="2" customFormat="1" ht="21.75" customHeight="1">
      <c r="A151" s="38"/>
      <c r="B151" s="39"/>
      <c r="C151" s="226" t="s">
        <v>161</v>
      </c>
      <c r="D151" s="226" t="s">
        <v>145</v>
      </c>
      <c r="E151" s="227" t="s">
        <v>162</v>
      </c>
      <c r="F151" s="228" t="s">
        <v>163</v>
      </c>
      <c r="G151" s="229" t="s">
        <v>148</v>
      </c>
      <c r="H151" s="230">
        <v>33.924999999999997</v>
      </c>
      <c r="I151" s="231"/>
      <c r="J151" s="232">
        <f>ROUND(I151*H151,2)</f>
        <v>0</v>
      </c>
      <c r="K151" s="228" t="s">
        <v>149</v>
      </c>
      <c r="L151" s="44"/>
      <c r="M151" s="233" t="s">
        <v>1</v>
      </c>
      <c r="N151" s="234" t="s">
        <v>42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0.625</v>
      </c>
      <c r="T151" s="236">
        <f>S151*H151</f>
        <v>21.203125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150</v>
      </c>
      <c r="AT151" s="237" t="s">
        <v>145</v>
      </c>
      <c r="AU151" s="237" t="s">
        <v>86</v>
      </c>
      <c r="AY151" s="17" t="s">
        <v>143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84</v>
      </c>
      <c r="BK151" s="238">
        <f>ROUND(I151*H151,2)</f>
        <v>0</v>
      </c>
      <c r="BL151" s="17" t="s">
        <v>150</v>
      </c>
      <c r="BM151" s="237" t="s">
        <v>164</v>
      </c>
    </row>
    <row r="152" s="13" customFormat="1">
      <c r="A152" s="13"/>
      <c r="B152" s="239"/>
      <c r="C152" s="240"/>
      <c r="D152" s="241" t="s">
        <v>152</v>
      </c>
      <c r="E152" s="242" t="s">
        <v>1</v>
      </c>
      <c r="F152" s="243" t="s">
        <v>735</v>
      </c>
      <c r="G152" s="240"/>
      <c r="H152" s="244">
        <v>33.924999999999997</v>
      </c>
      <c r="I152" s="245"/>
      <c r="J152" s="240"/>
      <c r="K152" s="240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152</v>
      </c>
      <c r="AU152" s="250" t="s">
        <v>86</v>
      </c>
      <c r="AV152" s="13" t="s">
        <v>86</v>
      </c>
      <c r="AW152" s="13" t="s">
        <v>32</v>
      </c>
      <c r="AX152" s="13" t="s">
        <v>77</v>
      </c>
      <c r="AY152" s="250" t="s">
        <v>143</v>
      </c>
    </row>
    <row r="153" s="14" customFormat="1">
      <c r="A153" s="14"/>
      <c r="B153" s="251"/>
      <c r="C153" s="252"/>
      <c r="D153" s="241" t="s">
        <v>152</v>
      </c>
      <c r="E153" s="253" t="s">
        <v>1</v>
      </c>
      <c r="F153" s="254" t="s">
        <v>155</v>
      </c>
      <c r="G153" s="252"/>
      <c r="H153" s="255">
        <v>33.924999999999997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152</v>
      </c>
      <c r="AU153" s="261" t="s">
        <v>86</v>
      </c>
      <c r="AV153" s="14" t="s">
        <v>150</v>
      </c>
      <c r="AW153" s="14" t="s">
        <v>32</v>
      </c>
      <c r="AX153" s="14" t="s">
        <v>84</v>
      </c>
      <c r="AY153" s="261" t="s">
        <v>143</v>
      </c>
    </row>
    <row r="154" s="2" customFormat="1" ht="16.5" customHeight="1">
      <c r="A154" s="38"/>
      <c r="B154" s="39"/>
      <c r="C154" s="226" t="s">
        <v>150</v>
      </c>
      <c r="D154" s="226" t="s">
        <v>145</v>
      </c>
      <c r="E154" s="227" t="s">
        <v>737</v>
      </c>
      <c r="F154" s="228" t="s">
        <v>738</v>
      </c>
      <c r="G154" s="229" t="s">
        <v>287</v>
      </c>
      <c r="H154" s="230">
        <v>2</v>
      </c>
      <c r="I154" s="231"/>
      <c r="J154" s="232">
        <f>ROUND(I154*H154,2)</f>
        <v>0</v>
      </c>
      <c r="K154" s="228" t="s">
        <v>149</v>
      </c>
      <c r="L154" s="44"/>
      <c r="M154" s="233" t="s">
        <v>1</v>
      </c>
      <c r="N154" s="234" t="s">
        <v>42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0.040000000000000001</v>
      </c>
      <c r="T154" s="236">
        <f>S154*H154</f>
        <v>0.080000000000000002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150</v>
      </c>
      <c r="AT154" s="237" t="s">
        <v>145</v>
      </c>
      <c r="AU154" s="237" t="s">
        <v>86</v>
      </c>
      <c r="AY154" s="17" t="s">
        <v>143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84</v>
      </c>
      <c r="BK154" s="238">
        <f>ROUND(I154*H154,2)</f>
        <v>0</v>
      </c>
      <c r="BL154" s="17" t="s">
        <v>150</v>
      </c>
      <c r="BM154" s="237" t="s">
        <v>739</v>
      </c>
    </row>
    <row r="155" s="13" customFormat="1">
      <c r="A155" s="13"/>
      <c r="B155" s="239"/>
      <c r="C155" s="240"/>
      <c r="D155" s="241" t="s">
        <v>152</v>
      </c>
      <c r="E155" s="242" t="s">
        <v>1</v>
      </c>
      <c r="F155" s="243" t="s">
        <v>740</v>
      </c>
      <c r="G155" s="240"/>
      <c r="H155" s="244">
        <v>2</v>
      </c>
      <c r="I155" s="245"/>
      <c r="J155" s="240"/>
      <c r="K155" s="240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152</v>
      </c>
      <c r="AU155" s="250" t="s">
        <v>86</v>
      </c>
      <c r="AV155" s="13" t="s">
        <v>86</v>
      </c>
      <c r="AW155" s="13" t="s">
        <v>32</v>
      </c>
      <c r="AX155" s="13" t="s">
        <v>84</v>
      </c>
      <c r="AY155" s="250" t="s">
        <v>143</v>
      </c>
    </row>
    <row r="156" s="2" customFormat="1" ht="16.5" customHeight="1">
      <c r="A156" s="38"/>
      <c r="B156" s="39"/>
      <c r="C156" s="226" t="s">
        <v>171</v>
      </c>
      <c r="D156" s="226" t="s">
        <v>145</v>
      </c>
      <c r="E156" s="227" t="s">
        <v>167</v>
      </c>
      <c r="F156" s="228" t="s">
        <v>168</v>
      </c>
      <c r="G156" s="229" t="s">
        <v>148</v>
      </c>
      <c r="H156" s="230">
        <v>48</v>
      </c>
      <c r="I156" s="231"/>
      <c r="J156" s="232">
        <f>ROUND(I156*H156,2)</f>
        <v>0</v>
      </c>
      <c r="K156" s="228" t="s">
        <v>149</v>
      </c>
      <c r="L156" s="44"/>
      <c r="M156" s="233" t="s">
        <v>1</v>
      </c>
      <c r="N156" s="234" t="s">
        <v>42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150</v>
      </c>
      <c r="AT156" s="237" t="s">
        <v>145</v>
      </c>
      <c r="AU156" s="237" t="s">
        <v>86</v>
      </c>
      <c r="AY156" s="17" t="s">
        <v>143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84</v>
      </c>
      <c r="BK156" s="238">
        <f>ROUND(I156*H156,2)</f>
        <v>0</v>
      </c>
      <c r="BL156" s="17" t="s">
        <v>150</v>
      </c>
      <c r="BM156" s="237" t="s">
        <v>169</v>
      </c>
    </row>
    <row r="157" s="13" customFormat="1">
      <c r="A157" s="13"/>
      <c r="B157" s="239"/>
      <c r="C157" s="240"/>
      <c r="D157" s="241" t="s">
        <v>152</v>
      </c>
      <c r="E157" s="242" t="s">
        <v>1</v>
      </c>
      <c r="F157" s="243" t="s">
        <v>741</v>
      </c>
      <c r="G157" s="240"/>
      <c r="H157" s="244">
        <v>28</v>
      </c>
      <c r="I157" s="245"/>
      <c r="J157" s="240"/>
      <c r="K157" s="240"/>
      <c r="L157" s="246"/>
      <c r="M157" s="247"/>
      <c r="N157" s="248"/>
      <c r="O157" s="248"/>
      <c r="P157" s="248"/>
      <c r="Q157" s="248"/>
      <c r="R157" s="248"/>
      <c r="S157" s="248"/>
      <c r="T157" s="24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0" t="s">
        <v>152</v>
      </c>
      <c r="AU157" s="250" t="s">
        <v>86</v>
      </c>
      <c r="AV157" s="13" t="s">
        <v>86</v>
      </c>
      <c r="AW157" s="13" t="s">
        <v>32</v>
      </c>
      <c r="AX157" s="13" t="s">
        <v>77</v>
      </c>
      <c r="AY157" s="250" t="s">
        <v>143</v>
      </c>
    </row>
    <row r="158" s="13" customFormat="1">
      <c r="A158" s="13"/>
      <c r="B158" s="239"/>
      <c r="C158" s="240"/>
      <c r="D158" s="241" t="s">
        <v>152</v>
      </c>
      <c r="E158" s="242" t="s">
        <v>1</v>
      </c>
      <c r="F158" s="243" t="s">
        <v>742</v>
      </c>
      <c r="G158" s="240"/>
      <c r="H158" s="244">
        <v>20</v>
      </c>
      <c r="I158" s="245"/>
      <c r="J158" s="240"/>
      <c r="K158" s="240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152</v>
      </c>
      <c r="AU158" s="250" t="s">
        <v>86</v>
      </c>
      <c r="AV158" s="13" t="s">
        <v>86</v>
      </c>
      <c r="AW158" s="13" t="s">
        <v>32</v>
      </c>
      <c r="AX158" s="13" t="s">
        <v>77</v>
      </c>
      <c r="AY158" s="250" t="s">
        <v>143</v>
      </c>
    </row>
    <row r="159" s="14" customFormat="1">
      <c r="A159" s="14"/>
      <c r="B159" s="251"/>
      <c r="C159" s="252"/>
      <c r="D159" s="241" t="s">
        <v>152</v>
      </c>
      <c r="E159" s="253" t="s">
        <v>1</v>
      </c>
      <c r="F159" s="254" t="s">
        <v>155</v>
      </c>
      <c r="G159" s="252"/>
      <c r="H159" s="255">
        <v>48</v>
      </c>
      <c r="I159" s="256"/>
      <c r="J159" s="252"/>
      <c r="K159" s="252"/>
      <c r="L159" s="257"/>
      <c r="M159" s="258"/>
      <c r="N159" s="259"/>
      <c r="O159" s="259"/>
      <c r="P159" s="259"/>
      <c r="Q159" s="259"/>
      <c r="R159" s="259"/>
      <c r="S159" s="259"/>
      <c r="T159" s="26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1" t="s">
        <v>152</v>
      </c>
      <c r="AU159" s="261" t="s">
        <v>86</v>
      </c>
      <c r="AV159" s="14" t="s">
        <v>150</v>
      </c>
      <c r="AW159" s="14" t="s">
        <v>32</v>
      </c>
      <c r="AX159" s="14" t="s">
        <v>84</v>
      </c>
      <c r="AY159" s="261" t="s">
        <v>143</v>
      </c>
    </row>
    <row r="160" s="2" customFormat="1" ht="21.75" customHeight="1">
      <c r="A160" s="38"/>
      <c r="B160" s="39"/>
      <c r="C160" s="226" t="s">
        <v>177</v>
      </c>
      <c r="D160" s="226" t="s">
        <v>145</v>
      </c>
      <c r="E160" s="227" t="s">
        <v>178</v>
      </c>
      <c r="F160" s="228" t="s">
        <v>179</v>
      </c>
      <c r="G160" s="229" t="s">
        <v>174</v>
      </c>
      <c r="H160" s="230">
        <v>43.200000000000003</v>
      </c>
      <c r="I160" s="231"/>
      <c r="J160" s="232">
        <f>ROUND(I160*H160,2)</f>
        <v>0</v>
      </c>
      <c r="K160" s="228" t="s">
        <v>149</v>
      </c>
      <c r="L160" s="44"/>
      <c r="M160" s="233" t="s">
        <v>1</v>
      </c>
      <c r="N160" s="234" t="s">
        <v>42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150</v>
      </c>
      <c r="AT160" s="237" t="s">
        <v>145</v>
      </c>
      <c r="AU160" s="237" t="s">
        <v>86</v>
      </c>
      <c r="AY160" s="17" t="s">
        <v>143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84</v>
      </c>
      <c r="BK160" s="238">
        <f>ROUND(I160*H160,2)</f>
        <v>0</v>
      </c>
      <c r="BL160" s="17" t="s">
        <v>150</v>
      </c>
      <c r="BM160" s="237" t="s">
        <v>180</v>
      </c>
    </row>
    <row r="161" s="13" customFormat="1">
      <c r="A161" s="13"/>
      <c r="B161" s="239"/>
      <c r="C161" s="240"/>
      <c r="D161" s="241" t="s">
        <v>152</v>
      </c>
      <c r="E161" s="242" t="s">
        <v>1</v>
      </c>
      <c r="F161" s="243" t="s">
        <v>743</v>
      </c>
      <c r="G161" s="240"/>
      <c r="H161" s="244">
        <v>12.15</v>
      </c>
      <c r="I161" s="245"/>
      <c r="J161" s="240"/>
      <c r="K161" s="240"/>
      <c r="L161" s="246"/>
      <c r="M161" s="247"/>
      <c r="N161" s="248"/>
      <c r="O161" s="248"/>
      <c r="P161" s="248"/>
      <c r="Q161" s="248"/>
      <c r="R161" s="248"/>
      <c r="S161" s="248"/>
      <c r="T161" s="24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0" t="s">
        <v>152</v>
      </c>
      <c r="AU161" s="250" t="s">
        <v>86</v>
      </c>
      <c r="AV161" s="13" t="s">
        <v>86</v>
      </c>
      <c r="AW161" s="13" t="s">
        <v>32</v>
      </c>
      <c r="AX161" s="13" t="s">
        <v>77</v>
      </c>
      <c r="AY161" s="250" t="s">
        <v>143</v>
      </c>
    </row>
    <row r="162" s="13" customFormat="1">
      <c r="A162" s="13"/>
      <c r="B162" s="239"/>
      <c r="C162" s="240"/>
      <c r="D162" s="241" t="s">
        <v>152</v>
      </c>
      <c r="E162" s="242" t="s">
        <v>1</v>
      </c>
      <c r="F162" s="243" t="s">
        <v>744</v>
      </c>
      <c r="G162" s="240"/>
      <c r="H162" s="244">
        <v>12.15</v>
      </c>
      <c r="I162" s="245"/>
      <c r="J162" s="240"/>
      <c r="K162" s="240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152</v>
      </c>
      <c r="AU162" s="250" t="s">
        <v>86</v>
      </c>
      <c r="AV162" s="13" t="s">
        <v>86</v>
      </c>
      <c r="AW162" s="13" t="s">
        <v>32</v>
      </c>
      <c r="AX162" s="13" t="s">
        <v>77</v>
      </c>
      <c r="AY162" s="250" t="s">
        <v>143</v>
      </c>
    </row>
    <row r="163" s="13" customFormat="1">
      <c r="A163" s="13"/>
      <c r="B163" s="239"/>
      <c r="C163" s="240"/>
      <c r="D163" s="241" t="s">
        <v>152</v>
      </c>
      <c r="E163" s="242" t="s">
        <v>1</v>
      </c>
      <c r="F163" s="243" t="s">
        <v>183</v>
      </c>
      <c r="G163" s="240"/>
      <c r="H163" s="244">
        <v>18.899999999999999</v>
      </c>
      <c r="I163" s="245"/>
      <c r="J163" s="240"/>
      <c r="K163" s="240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152</v>
      </c>
      <c r="AU163" s="250" t="s">
        <v>86</v>
      </c>
      <c r="AV163" s="13" t="s">
        <v>86</v>
      </c>
      <c r="AW163" s="13" t="s">
        <v>32</v>
      </c>
      <c r="AX163" s="13" t="s">
        <v>77</v>
      </c>
      <c r="AY163" s="250" t="s">
        <v>143</v>
      </c>
    </row>
    <row r="164" s="14" customFormat="1">
      <c r="A164" s="14"/>
      <c r="B164" s="251"/>
      <c r="C164" s="252"/>
      <c r="D164" s="241" t="s">
        <v>152</v>
      </c>
      <c r="E164" s="253" t="s">
        <v>1</v>
      </c>
      <c r="F164" s="254" t="s">
        <v>155</v>
      </c>
      <c r="G164" s="252"/>
      <c r="H164" s="255">
        <v>43.200000000000003</v>
      </c>
      <c r="I164" s="256"/>
      <c r="J164" s="252"/>
      <c r="K164" s="252"/>
      <c r="L164" s="257"/>
      <c r="M164" s="258"/>
      <c r="N164" s="259"/>
      <c r="O164" s="259"/>
      <c r="P164" s="259"/>
      <c r="Q164" s="259"/>
      <c r="R164" s="259"/>
      <c r="S164" s="259"/>
      <c r="T164" s="26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1" t="s">
        <v>152</v>
      </c>
      <c r="AU164" s="261" t="s">
        <v>86</v>
      </c>
      <c r="AV164" s="14" t="s">
        <v>150</v>
      </c>
      <c r="AW164" s="14" t="s">
        <v>32</v>
      </c>
      <c r="AX164" s="14" t="s">
        <v>84</v>
      </c>
      <c r="AY164" s="261" t="s">
        <v>143</v>
      </c>
    </row>
    <row r="165" s="2" customFormat="1" ht="21.75" customHeight="1">
      <c r="A165" s="38"/>
      <c r="B165" s="39"/>
      <c r="C165" s="226" t="s">
        <v>184</v>
      </c>
      <c r="D165" s="226" t="s">
        <v>145</v>
      </c>
      <c r="E165" s="227" t="s">
        <v>185</v>
      </c>
      <c r="F165" s="228" t="s">
        <v>186</v>
      </c>
      <c r="G165" s="229" t="s">
        <v>174</v>
      </c>
      <c r="H165" s="230">
        <v>0.42499999999999999</v>
      </c>
      <c r="I165" s="231"/>
      <c r="J165" s="232">
        <f>ROUND(I165*H165,2)</f>
        <v>0</v>
      </c>
      <c r="K165" s="228" t="s">
        <v>149</v>
      </c>
      <c r="L165" s="44"/>
      <c r="M165" s="233" t="s">
        <v>1</v>
      </c>
      <c r="N165" s="234" t="s">
        <v>42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150</v>
      </c>
      <c r="AT165" s="237" t="s">
        <v>145</v>
      </c>
      <c r="AU165" s="237" t="s">
        <v>86</v>
      </c>
      <c r="AY165" s="17" t="s">
        <v>143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84</v>
      </c>
      <c r="BK165" s="238">
        <f>ROUND(I165*H165,2)</f>
        <v>0</v>
      </c>
      <c r="BL165" s="17" t="s">
        <v>150</v>
      </c>
      <c r="BM165" s="237" t="s">
        <v>745</v>
      </c>
    </row>
    <row r="166" s="13" customFormat="1">
      <c r="A166" s="13"/>
      <c r="B166" s="239"/>
      <c r="C166" s="240"/>
      <c r="D166" s="241" t="s">
        <v>152</v>
      </c>
      <c r="E166" s="242" t="s">
        <v>1</v>
      </c>
      <c r="F166" s="243" t="s">
        <v>746</v>
      </c>
      <c r="G166" s="240"/>
      <c r="H166" s="244">
        <v>0.42499999999999999</v>
      </c>
      <c r="I166" s="245"/>
      <c r="J166" s="240"/>
      <c r="K166" s="240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152</v>
      </c>
      <c r="AU166" s="250" t="s">
        <v>86</v>
      </c>
      <c r="AV166" s="13" t="s">
        <v>86</v>
      </c>
      <c r="AW166" s="13" t="s">
        <v>32</v>
      </c>
      <c r="AX166" s="13" t="s">
        <v>84</v>
      </c>
      <c r="AY166" s="250" t="s">
        <v>143</v>
      </c>
    </row>
    <row r="167" s="2" customFormat="1" ht="16.5" customHeight="1">
      <c r="A167" s="38"/>
      <c r="B167" s="39"/>
      <c r="C167" s="226" t="s">
        <v>189</v>
      </c>
      <c r="D167" s="226" t="s">
        <v>145</v>
      </c>
      <c r="E167" s="227" t="s">
        <v>190</v>
      </c>
      <c r="F167" s="228" t="s">
        <v>191</v>
      </c>
      <c r="G167" s="229" t="s">
        <v>174</v>
      </c>
      <c r="H167" s="230">
        <v>0.84999999999999998</v>
      </c>
      <c r="I167" s="231"/>
      <c r="J167" s="232">
        <f>ROUND(I167*H167,2)</f>
        <v>0</v>
      </c>
      <c r="K167" s="228" t="s">
        <v>149</v>
      </c>
      <c r="L167" s="44"/>
      <c r="M167" s="233" t="s">
        <v>1</v>
      </c>
      <c r="N167" s="234" t="s">
        <v>42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150</v>
      </c>
      <c r="AT167" s="237" t="s">
        <v>145</v>
      </c>
      <c r="AU167" s="237" t="s">
        <v>86</v>
      </c>
      <c r="AY167" s="17" t="s">
        <v>143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84</v>
      </c>
      <c r="BK167" s="238">
        <f>ROUND(I167*H167,2)</f>
        <v>0</v>
      </c>
      <c r="BL167" s="17" t="s">
        <v>150</v>
      </c>
      <c r="BM167" s="237" t="s">
        <v>747</v>
      </c>
    </row>
    <row r="168" s="13" customFormat="1">
      <c r="A168" s="13"/>
      <c r="B168" s="239"/>
      <c r="C168" s="240"/>
      <c r="D168" s="241" t="s">
        <v>152</v>
      </c>
      <c r="E168" s="242" t="s">
        <v>1</v>
      </c>
      <c r="F168" s="243" t="s">
        <v>193</v>
      </c>
      <c r="G168" s="240"/>
      <c r="H168" s="244">
        <v>0.84999999999999998</v>
      </c>
      <c r="I168" s="245"/>
      <c r="J168" s="240"/>
      <c r="K168" s="240"/>
      <c r="L168" s="246"/>
      <c r="M168" s="247"/>
      <c r="N168" s="248"/>
      <c r="O168" s="248"/>
      <c r="P168" s="248"/>
      <c r="Q168" s="248"/>
      <c r="R168" s="248"/>
      <c r="S168" s="248"/>
      <c r="T168" s="24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0" t="s">
        <v>152</v>
      </c>
      <c r="AU168" s="250" t="s">
        <v>86</v>
      </c>
      <c r="AV168" s="13" t="s">
        <v>86</v>
      </c>
      <c r="AW168" s="13" t="s">
        <v>32</v>
      </c>
      <c r="AX168" s="13" t="s">
        <v>84</v>
      </c>
      <c r="AY168" s="250" t="s">
        <v>143</v>
      </c>
    </row>
    <row r="169" s="2" customFormat="1" ht="24.15" customHeight="1">
      <c r="A169" s="38"/>
      <c r="B169" s="39"/>
      <c r="C169" s="226" t="s">
        <v>194</v>
      </c>
      <c r="D169" s="226" t="s">
        <v>145</v>
      </c>
      <c r="E169" s="227" t="s">
        <v>195</v>
      </c>
      <c r="F169" s="228" t="s">
        <v>196</v>
      </c>
      <c r="G169" s="229" t="s">
        <v>174</v>
      </c>
      <c r="H169" s="230">
        <v>0.84999999999999998</v>
      </c>
      <c r="I169" s="231"/>
      <c r="J169" s="232">
        <f>ROUND(I169*H169,2)</f>
        <v>0</v>
      </c>
      <c r="K169" s="228" t="s">
        <v>149</v>
      </c>
      <c r="L169" s="44"/>
      <c r="M169" s="233" t="s">
        <v>1</v>
      </c>
      <c r="N169" s="234" t="s">
        <v>42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150</v>
      </c>
      <c r="AT169" s="237" t="s">
        <v>145</v>
      </c>
      <c r="AU169" s="237" t="s">
        <v>86</v>
      </c>
      <c r="AY169" s="17" t="s">
        <v>143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84</v>
      </c>
      <c r="BK169" s="238">
        <f>ROUND(I169*H169,2)</f>
        <v>0</v>
      </c>
      <c r="BL169" s="17" t="s">
        <v>150</v>
      </c>
      <c r="BM169" s="237" t="s">
        <v>748</v>
      </c>
    </row>
    <row r="170" s="13" customFormat="1">
      <c r="A170" s="13"/>
      <c r="B170" s="239"/>
      <c r="C170" s="240"/>
      <c r="D170" s="241" t="s">
        <v>152</v>
      </c>
      <c r="E170" s="242" t="s">
        <v>1</v>
      </c>
      <c r="F170" s="243" t="s">
        <v>193</v>
      </c>
      <c r="G170" s="240"/>
      <c r="H170" s="244">
        <v>0.84999999999999998</v>
      </c>
      <c r="I170" s="245"/>
      <c r="J170" s="240"/>
      <c r="K170" s="240"/>
      <c r="L170" s="246"/>
      <c r="M170" s="247"/>
      <c r="N170" s="248"/>
      <c r="O170" s="248"/>
      <c r="P170" s="248"/>
      <c r="Q170" s="248"/>
      <c r="R170" s="248"/>
      <c r="S170" s="248"/>
      <c r="T170" s="24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0" t="s">
        <v>152</v>
      </c>
      <c r="AU170" s="250" t="s">
        <v>86</v>
      </c>
      <c r="AV170" s="13" t="s">
        <v>86</v>
      </c>
      <c r="AW170" s="13" t="s">
        <v>32</v>
      </c>
      <c r="AX170" s="13" t="s">
        <v>84</v>
      </c>
      <c r="AY170" s="250" t="s">
        <v>143</v>
      </c>
    </row>
    <row r="171" s="2" customFormat="1" ht="21.75" customHeight="1">
      <c r="A171" s="38"/>
      <c r="B171" s="39"/>
      <c r="C171" s="226" t="s">
        <v>198</v>
      </c>
      <c r="D171" s="226" t="s">
        <v>145</v>
      </c>
      <c r="E171" s="227" t="s">
        <v>199</v>
      </c>
      <c r="F171" s="228" t="s">
        <v>200</v>
      </c>
      <c r="G171" s="229" t="s">
        <v>174</v>
      </c>
      <c r="H171" s="230">
        <v>19.940999999999999</v>
      </c>
      <c r="I171" s="231"/>
      <c r="J171" s="232">
        <f>ROUND(I171*H171,2)</f>
        <v>0</v>
      </c>
      <c r="K171" s="228" t="s">
        <v>149</v>
      </c>
      <c r="L171" s="44"/>
      <c r="M171" s="233" t="s">
        <v>1</v>
      </c>
      <c r="N171" s="234" t="s">
        <v>42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150</v>
      </c>
      <c r="AT171" s="237" t="s">
        <v>145</v>
      </c>
      <c r="AU171" s="237" t="s">
        <v>86</v>
      </c>
      <c r="AY171" s="17" t="s">
        <v>143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84</v>
      </c>
      <c r="BK171" s="238">
        <f>ROUND(I171*H171,2)</f>
        <v>0</v>
      </c>
      <c r="BL171" s="17" t="s">
        <v>150</v>
      </c>
      <c r="BM171" s="237" t="s">
        <v>201</v>
      </c>
    </row>
    <row r="172" s="13" customFormat="1">
      <c r="A172" s="13"/>
      <c r="B172" s="239"/>
      <c r="C172" s="240"/>
      <c r="D172" s="241" t="s">
        <v>152</v>
      </c>
      <c r="E172" s="242" t="s">
        <v>1</v>
      </c>
      <c r="F172" s="243" t="s">
        <v>749</v>
      </c>
      <c r="G172" s="240"/>
      <c r="H172" s="244">
        <v>19.940999999999999</v>
      </c>
      <c r="I172" s="245"/>
      <c r="J172" s="240"/>
      <c r="K172" s="240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152</v>
      </c>
      <c r="AU172" s="250" t="s">
        <v>86</v>
      </c>
      <c r="AV172" s="13" t="s">
        <v>86</v>
      </c>
      <c r="AW172" s="13" t="s">
        <v>32</v>
      </c>
      <c r="AX172" s="13" t="s">
        <v>84</v>
      </c>
      <c r="AY172" s="250" t="s">
        <v>143</v>
      </c>
    </row>
    <row r="173" s="2" customFormat="1" ht="24.15" customHeight="1">
      <c r="A173" s="38"/>
      <c r="B173" s="39"/>
      <c r="C173" s="226" t="s">
        <v>203</v>
      </c>
      <c r="D173" s="226" t="s">
        <v>145</v>
      </c>
      <c r="E173" s="227" t="s">
        <v>204</v>
      </c>
      <c r="F173" s="228" t="s">
        <v>205</v>
      </c>
      <c r="G173" s="229" t="s">
        <v>174</v>
      </c>
      <c r="H173" s="230">
        <v>199.41</v>
      </c>
      <c r="I173" s="231"/>
      <c r="J173" s="232">
        <f>ROUND(I173*H173,2)</f>
        <v>0</v>
      </c>
      <c r="K173" s="228" t="s">
        <v>149</v>
      </c>
      <c r="L173" s="44"/>
      <c r="M173" s="233" t="s">
        <v>1</v>
      </c>
      <c r="N173" s="234" t="s">
        <v>42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150</v>
      </c>
      <c r="AT173" s="237" t="s">
        <v>145</v>
      </c>
      <c r="AU173" s="237" t="s">
        <v>86</v>
      </c>
      <c r="AY173" s="17" t="s">
        <v>143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84</v>
      </c>
      <c r="BK173" s="238">
        <f>ROUND(I173*H173,2)</f>
        <v>0</v>
      </c>
      <c r="BL173" s="17" t="s">
        <v>150</v>
      </c>
      <c r="BM173" s="237" t="s">
        <v>206</v>
      </c>
    </row>
    <row r="174" s="13" customFormat="1">
      <c r="A174" s="13"/>
      <c r="B174" s="239"/>
      <c r="C174" s="240"/>
      <c r="D174" s="241" t="s">
        <v>152</v>
      </c>
      <c r="E174" s="240"/>
      <c r="F174" s="243" t="s">
        <v>750</v>
      </c>
      <c r="G174" s="240"/>
      <c r="H174" s="244">
        <v>199.41</v>
      </c>
      <c r="I174" s="245"/>
      <c r="J174" s="240"/>
      <c r="K174" s="240"/>
      <c r="L174" s="246"/>
      <c r="M174" s="247"/>
      <c r="N174" s="248"/>
      <c r="O174" s="248"/>
      <c r="P174" s="248"/>
      <c r="Q174" s="248"/>
      <c r="R174" s="248"/>
      <c r="S174" s="248"/>
      <c r="T174" s="24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0" t="s">
        <v>152</v>
      </c>
      <c r="AU174" s="250" t="s">
        <v>86</v>
      </c>
      <c r="AV174" s="13" t="s">
        <v>86</v>
      </c>
      <c r="AW174" s="13" t="s">
        <v>4</v>
      </c>
      <c r="AX174" s="13" t="s">
        <v>84</v>
      </c>
      <c r="AY174" s="250" t="s">
        <v>143</v>
      </c>
    </row>
    <row r="175" s="2" customFormat="1" ht="16.5" customHeight="1">
      <c r="A175" s="38"/>
      <c r="B175" s="39"/>
      <c r="C175" s="226" t="s">
        <v>8</v>
      </c>
      <c r="D175" s="226" t="s">
        <v>145</v>
      </c>
      <c r="E175" s="227" t="s">
        <v>209</v>
      </c>
      <c r="F175" s="228" t="s">
        <v>210</v>
      </c>
      <c r="G175" s="229" t="s">
        <v>174</v>
      </c>
      <c r="H175" s="230">
        <v>19.940999999999999</v>
      </c>
      <c r="I175" s="231"/>
      <c r="J175" s="232">
        <f>ROUND(I175*H175,2)</f>
        <v>0</v>
      </c>
      <c r="K175" s="228" t="s">
        <v>149</v>
      </c>
      <c r="L175" s="44"/>
      <c r="M175" s="233" t="s">
        <v>1</v>
      </c>
      <c r="N175" s="234" t="s">
        <v>42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150</v>
      </c>
      <c r="AT175" s="237" t="s">
        <v>145</v>
      </c>
      <c r="AU175" s="237" t="s">
        <v>86</v>
      </c>
      <c r="AY175" s="17" t="s">
        <v>143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84</v>
      </c>
      <c r="BK175" s="238">
        <f>ROUND(I175*H175,2)</f>
        <v>0</v>
      </c>
      <c r="BL175" s="17" t="s">
        <v>150</v>
      </c>
      <c r="BM175" s="237" t="s">
        <v>211</v>
      </c>
    </row>
    <row r="176" s="2" customFormat="1" ht="16.5" customHeight="1">
      <c r="A176" s="38"/>
      <c r="B176" s="39"/>
      <c r="C176" s="226" t="s">
        <v>212</v>
      </c>
      <c r="D176" s="226" t="s">
        <v>145</v>
      </c>
      <c r="E176" s="227" t="s">
        <v>213</v>
      </c>
      <c r="F176" s="228" t="s">
        <v>214</v>
      </c>
      <c r="G176" s="229" t="s">
        <v>215</v>
      </c>
      <c r="H176" s="230">
        <v>31.905999999999999</v>
      </c>
      <c r="I176" s="231"/>
      <c r="J176" s="232">
        <f>ROUND(I176*H176,2)</f>
        <v>0</v>
      </c>
      <c r="K176" s="228" t="s">
        <v>149</v>
      </c>
      <c r="L176" s="44"/>
      <c r="M176" s="233" t="s">
        <v>1</v>
      </c>
      <c r="N176" s="234" t="s">
        <v>42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150</v>
      </c>
      <c r="AT176" s="237" t="s">
        <v>145</v>
      </c>
      <c r="AU176" s="237" t="s">
        <v>86</v>
      </c>
      <c r="AY176" s="17" t="s">
        <v>143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84</v>
      </c>
      <c r="BK176" s="238">
        <f>ROUND(I176*H176,2)</f>
        <v>0</v>
      </c>
      <c r="BL176" s="17" t="s">
        <v>150</v>
      </c>
      <c r="BM176" s="237" t="s">
        <v>216</v>
      </c>
    </row>
    <row r="177" s="13" customFormat="1">
      <c r="A177" s="13"/>
      <c r="B177" s="239"/>
      <c r="C177" s="240"/>
      <c r="D177" s="241" t="s">
        <v>152</v>
      </c>
      <c r="E177" s="242" t="s">
        <v>1</v>
      </c>
      <c r="F177" s="243" t="s">
        <v>751</v>
      </c>
      <c r="G177" s="240"/>
      <c r="H177" s="244">
        <v>31.905999999999999</v>
      </c>
      <c r="I177" s="245"/>
      <c r="J177" s="240"/>
      <c r="K177" s="240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152</v>
      </c>
      <c r="AU177" s="250" t="s">
        <v>86</v>
      </c>
      <c r="AV177" s="13" t="s">
        <v>86</v>
      </c>
      <c r="AW177" s="13" t="s">
        <v>32</v>
      </c>
      <c r="AX177" s="13" t="s">
        <v>84</v>
      </c>
      <c r="AY177" s="250" t="s">
        <v>143</v>
      </c>
    </row>
    <row r="178" s="2" customFormat="1" ht="16.5" customHeight="1">
      <c r="A178" s="38"/>
      <c r="B178" s="39"/>
      <c r="C178" s="226" t="s">
        <v>218</v>
      </c>
      <c r="D178" s="226" t="s">
        <v>145</v>
      </c>
      <c r="E178" s="227" t="s">
        <v>219</v>
      </c>
      <c r="F178" s="228" t="s">
        <v>220</v>
      </c>
      <c r="G178" s="229" t="s">
        <v>174</v>
      </c>
      <c r="H178" s="230">
        <v>23.259</v>
      </c>
      <c r="I178" s="231"/>
      <c r="J178" s="232">
        <f>ROUND(I178*H178,2)</f>
        <v>0</v>
      </c>
      <c r="K178" s="228" t="s">
        <v>149</v>
      </c>
      <c r="L178" s="44"/>
      <c r="M178" s="233" t="s">
        <v>1</v>
      </c>
      <c r="N178" s="234" t="s">
        <v>42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150</v>
      </c>
      <c r="AT178" s="237" t="s">
        <v>145</v>
      </c>
      <c r="AU178" s="237" t="s">
        <v>86</v>
      </c>
      <c r="AY178" s="17" t="s">
        <v>143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84</v>
      </c>
      <c r="BK178" s="238">
        <f>ROUND(I178*H178,2)</f>
        <v>0</v>
      </c>
      <c r="BL178" s="17" t="s">
        <v>150</v>
      </c>
      <c r="BM178" s="237" t="s">
        <v>221</v>
      </c>
    </row>
    <row r="179" s="13" customFormat="1">
      <c r="A179" s="13"/>
      <c r="B179" s="239"/>
      <c r="C179" s="240"/>
      <c r="D179" s="241" t="s">
        <v>152</v>
      </c>
      <c r="E179" s="242" t="s">
        <v>1</v>
      </c>
      <c r="F179" s="243" t="s">
        <v>743</v>
      </c>
      <c r="G179" s="240"/>
      <c r="H179" s="244">
        <v>12.15</v>
      </c>
      <c r="I179" s="245"/>
      <c r="J179" s="240"/>
      <c r="K179" s="240"/>
      <c r="L179" s="246"/>
      <c r="M179" s="247"/>
      <c r="N179" s="248"/>
      <c r="O179" s="248"/>
      <c r="P179" s="248"/>
      <c r="Q179" s="248"/>
      <c r="R179" s="248"/>
      <c r="S179" s="248"/>
      <c r="T179" s="24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0" t="s">
        <v>152</v>
      </c>
      <c r="AU179" s="250" t="s">
        <v>86</v>
      </c>
      <c r="AV179" s="13" t="s">
        <v>86</v>
      </c>
      <c r="AW179" s="13" t="s">
        <v>32</v>
      </c>
      <c r="AX179" s="13" t="s">
        <v>77</v>
      </c>
      <c r="AY179" s="250" t="s">
        <v>143</v>
      </c>
    </row>
    <row r="180" s="13" customFormat="1">
      <c r="A180" s="13"/>
      <c r="B180" s="239"/>
      <c r="C180" s="240"/>
      <c r="D180" s="241" t="s">
        <v>152</v>
      </c>
      <c r="E180" s="242" t="s">
        <v>1</v>
      </c>
      <c r="F180" s="243" t="s">
        <v>744</v>
      </c>
      <c r="G180" s="240"/>
      <c r="H180" s="244">
        <v>12.15</v>
      </c>
      <c r="I180" s="245"/>
      <c r="J180" s="240"/>
      <c r="K180" s="240"/>
      <c r="L180" s="246"/>
      <c r="M180" s="247"/>
      <c r="N180" s="248"/>
      <c r="O180" s="248"/>
      <c r="P180" s="248"/>
      <c r="Q180" s="248"/>
      <c r="R180" s="248"/>
      <c r="S180" s="248"/>
      <c r="T180" s="24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0" t="s">
        <v>152</v>
      </c>
      <c r="AU180" s="250" t="s">
        <v>86</v>
      </c>
      <c r="AV180" s="13" t="s">
        <v>86</v>
      </c>
      <c r="AW180" s="13" t="s">
        <v>32</v>
      </c>
      <c r="AX180" s="13" t="s">
        <v>77</v>
      </c>
      <c r="AY180" s="250" t="s">
        <v>143</v>
      </c>
    </row>
    <row r="181" s="13" customFormat="1">
      <c r="A181" s="13"/>
      <c r="B181" s="239"/>
      <c r="C181" s="240"/>
      <c r="D181" s="241" t="s">
        <v>152</v>
      </c>
      <c r="E181" s="242" t="s">
        <v>1</v>
      </c>
      <c r="F181" s="243" t="s">
        <v>183</v>
      </c>
      <c r="G181" s="240"/>
      <c r="H181" s="244">
        <v>18.899999999999999</v>
      </c>
      <c r="I181" s="245"/>
      <c r="J181" s="240"/>
      <c r="K181" s="240"/>
      <c r="L181" s="246"/>
      <c r="M181" s="247"/>
      <c r="N181" s="248"/>
      <c r="O181" s="248"/>
      <c r="P181" s="248"/>
      <c r="Q181" s="248"/>
      <c r="R181" s="248"/>
      <c r="S181" s="248"/>
      <c r="T181" s="24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0" t="s">
        <v>152</v>
      </c>
      <c r="AU181" s="250" t="s">
        <v>86</v>
      </c>
      <c r="AV181" s="13" t="s">
        <v>86</v>
      </c>
      <c r="AW181" s="13" t="s">
        <v>32</v>
      </c>
      <c r="AX181" s="13" t="s">
        <v>77</v>
      </c>
      <c r="AY181" s="250" t="s">
        <v>143</v>
      </c>
    </row>
    <row r="182" s="15" customFormat="1">
      <c r="A182" s="15"/>
      <c r="B182" s="262"/>
      <c r="C182" s="263"/>
      <c r="D182" s="241" t="s">
        <v>152</v>
      </c>
      <c r="E182" s="264" t="s">
        <v>1</v>
      </c>
      <c r="F182" s="265" t="s">
        <v>752</v>
      </c>
      <c r="G182" s="263"/>
      <c r="H182" s="266">
        <v>43.200000000000003</v>
      </c>
      <c r="I182" s="267"/>
      <c r="J182" s="263"/>
      <c r="K182" s="263"/>
      <c r="L182" s="268"/>
      <c r="M182" s="269"/>
      <c r="N182" s="270"/>
      <c r="O182" s="270"/>
      <c r="P182" s="270"/>
      <c r="Q182" s="270"/>
      <c r="R182" s="270"/>
      <c r="S182" s="270"/>
      <c r="T182" s="271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2" t="s">
        <v>152</v>
      </c>
      <c r="AU182" s="272" t="s">
        <v>86</v>
      </c>
      <c r="AV182" s="15" t="s">
        <v>161</v>
      </c>
      <c r="AW182" s="15" t="s">
        <v>32</v>
      </c>
      <c r="AX182" s="15" t="s">
        <v>77</v>
      </c>
      <c r="AY182" s="272" t="s">
        <v>143</v>
      </c>
    </row>
    <row r="183" s="13" customFormat="1">
      <c r="A183" s="13"/>
      <c r="B183" s="239"/>
      <c r="C183" s="240"/>
      <c r="D183" s="241" t="s">
        <v>152</v>
      </c>
      <c r="E183" s="242" t="s">
        <v>1</v>
      </c>
      <c r="F183" s="243" t="s">
        <v>753</v>
      </c>
      <c r="G183" s="240"/>
      <c r="H183" s="244">
        <v>-17.152000000000001</v>
      </c>
      <c r="I183" s="245"/>
      <c r="J183" s="240"/>
      <c r="K183" s="240"/>
      <c r="L183" s="246"/>
      <c r="M183" s="247"/>
      <c r="N183" s="248"/>
      <c r="O183" s="248"/>
      <c r="P183" s="248"/>
      <c r="Q183" s="248"/>
      <c r="R183" s="248"/>
      <c r="S183" s="248"/>
      <c r="T183" s="24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0" t="s">
        <v>152</v>
      </c>
      <c r="AU183" s="250" t="s">
        <v>86</v>
      </c>
      <c r="AV183" s="13" t="s">
        <v>86</v>
      </c>
      <c r="AW183" s="13" t="s">
        <v>32</v>
      </c>
      <c r="AX183" s="13" t="s">
        <v>77</v>
      </c>
      <c r="AY183" s="250" t="s">
        <v>143</v>
      </c>
    </row>
    <row r="184" s="13" customFormat="1">
      <c r="A184" s="13"/>
      <c r="B184" s="239"/>
      <c r="C184" s="240"/>
      <c r="D184" s="241" t="s">
        <v>152</v>
      </c>
      <c r="E184" s="242" t="s">
        <v>1</v>
      </c>
      <c r="F184" s="243" t="s">
        <v>754</v>
      </c>
      <c r="G184" s="240"/>
      <c r="H184" s="244">
        <v>-2.7890000000000001</v>
      </c>
      <c r="I184" s="245"/>
      <c r="J184" s="240"/>
      <c r="K184" s="240"/>
      <c r="L184" s="246"/>
      <c r="M184" s="247"/>
      <c r="N184" s="248"/>
      <c r="O184" s="248"/>
      <c r="P184" s="248"/>
      <c r="Q184" s="248"/>
      <c r="R184" s="248"/>
      <c r="S184" s="248"/>
      <c r="T184" s="24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0" t="s">
        <v>152</v>
      </c>
      <c r="AU184" s="250" t="s">
        <v>86</v>
      </c>
      <c r="AV184" s="13" t="s">
        <v>86</v>
      </c>
      <c r="AW184" s="13" t="s">
        <v>32</v>
      </c>
      <c r="AX184" s="13" t="s">
        <v>77</v>
      </c>
      <c r="AY184" s="250" t="s">
        <v>143</v>
      </c>
    </row>
    <row r="185" s="15" customFormat="1">
      <c r="A185" s="15"/>
      <c r="B185" s="262"/>
      <c r="C185" s="263"/>
      <c r="D185" s="241" t="s">
        <v>152</v>
      </c>
      <c r="E185" s="264" t="s">
        <v>1</v>
      </c>
      <c r="F185" s="265" t="s">
        <v>225</v>
      </c>
      <c r="G185" s="263"/>
      <c r="H185" s="266">
        <v>-19.940999999999999</v>
      </c>
      <c r="I185" s="267"/>
      <c r="J185" s="263"/>
      <c r="K185" s="263"/>
      <c r="L185" s="268"/>
      <c r="M185" s="269"/>
      <c r="N185" s="270"/>
      <c r="O185" s="270"/>
      <c r="P185" s="270"/>
      <c r="Q185" s="270"/>
      <c r="R185" s="270"/>
      <c r="S185" s="270"/>
      <c r="T185" s="27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2" t="s">
        <v>152</v>
      </c>
      <c r="AU185" s="272" t="s">
        <v>86</v>
      </c>
      <c r="AV185" s="15" t="s">
        <v>161</v>
      </c>
      <c r="AW185" s="15" t="s">
        <v>32</v>
      </c>
      <c r="AX185" s="15" t="s">
        <v>77</v>
      </c>
      <c r="AY185" s="272" t="s">
        <v>143</v>
      </c>
    </row>
    <row r="186" s="14" customFormat="1">
      <c r="A186" s="14"/>
      <c r="B186" s="251"/>
      <c r="C186" s="252"/>
      <c r="D186" s="241" t="s">
        <v>152</v>
      </c>
      <c r="E186" s="253" t="s">
        <v>1</v>
      </c>
      <c r="F186" s="254" t="s">
        <v>155</v>
      </c>
      <c r="G186" s="252"/>
      <c r="H186" s="255">
        <v>23.259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1" t="s">
        <v>152</v>
      </c>
      <c r="AU186" s="261" t="s">
        <v>86</v>
      </c>
      <c r="AV186" s="14" t="s">
        <v>150</v>
      </c>
      <c r="AW186" s="14" t="s">
        <v>32</v>
      </c>
      <c r="AX186" s="14" t="s">
        <v>84</v>
      </c>
      <c r="AY186" s="261" t="s">
        <v>143</v>
      </c>
    </row>
    <row r="187" s="2" customFormat="1" ht="16.5" customHeight="1">
      <c r="A187" s="38"/>
      <c r="B187" s="39"/>
      <c r="C187" s="226" t="s">
        <v>227</v>
      </c>
      <c r="D187" s="226" t="s">
        <v>145</v>
      </c>
      <c r="E187" s="227" t="s">
        <v>228</v>
      </c>
      <c r="F187" s="228" t="s">
        <v>229</v>
      </c>
      <c r="G187" s="229" t="s">
        <v>174</v>
      </c>
      <c r="H187" s="230">
        <v>7.2000000000000002</v>
      </c>
      <c r="I187" s="231"/>
      <c r="J187" s="232">
        <f>ROUND(I187*H187,2)</f>
        <v>0</v>
      </c>
      <c r="K187" s="228" t="s">
        <v>149</v>
      </c>
      <c r="L187" s="44"/>
      <c r="M187" s="233" t="s">
        <v>1</v>
      </c>
      <c r="N187" s="234" t="s">
        <v>42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150</v>
      </c>
      <c r="AT187" s="237" t="s">
        <v>145</v>
      </c>
      <c r="AU187" s="237" t="s">
        <v>86</v>
      </c>
      <c r="AY187" s="17" t="s">
        <v>143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84</v>
      </c>
      <c r="BK187" s="238">
        <f>ROUND(I187*H187,2)</f>
        <v>0</v>
      </c>
      <c r="BL187" s="17" t="s">
        <v>150</v>
      </c>
      <c r="BM187" s="237" t="s">
        <v>230</v>
      </c>
    </row>
    <row r="188" s="13" customFormat="1">
      <c r="A188" s="13"/>
      <c r="B188" s="239"/>
      <c r="C188" s="240"/>
      <c r="D188" s="241" t="s">
        <v>152</v>
      </c>
      <c r="E188" s="242" t="s">
        <v>1</v>
      </c>
      <c r="F188" s="243" t="s">
        <v>755</v>
      </c>
      <c r="G188" s="240"/>
      <c r="H188" s="244">
        <v>7.2000000000000002</v>
      </c>
      <c r="I188" s="245"/>
      <c r="J188" s="240"/>
      <c r="K188" s="240"/>
      <c r="L188" s="246"/>
      <c r="M188" s="247"/>
      <c r="N188" s="248"/>
      <c r="O188" s="248"/>
      <c r="P188" s="248"/>
      <c r="Q188" s="248"/>
      <c r="R188" s="248"/>
      <c r="S188" s="248"/>
      <c r="T188" s="24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0" t="s">
        <v>152</v>
      </c>
      <c r="AU188" s="250" t="s">
        <v>86</v>
      </c>
      <c r="AV188" s="13" t="s">
        <v>86</v>
      </c>
      <c r="AW188" s="13" t="s">
        <v>32</v>
      </c>
      <c r="AX188" s="13" t="s">
        <v>84</v>
      </c>
      <c r="AY188" s="250" t="s">
        <v>143</v>
      </c>
    </row>
    <row r="189" s="2" customFormat="1" ht="16.5" customHeight="1">
      <c r="A189" s="38"/>
      <c r="B189" s="39"/>
      <c r="C189" s="226" t="s">
        <v>232</v>
      </c>
      <c r="D189" s="226" t="s">
        <v>145</v>
      </c>
      <c r="E189" s="227" t="s">
        <v>233</v>
      </c>
      <c r="F189" s="228" t="s">
        <v>234</v>
      </c>
      <c r="G189" s="229" t="s">
        <v>174</v>
      </c>
      <c r="H189" s="230">
        <v>0.82999999999999996</v>
      </c>
      <c r="I189" s="231"/>
      <c r="J189" s="232">
        <f>ROUND(I189*H189,2)</f>
        <v>0</v>
      </c>
      <c r="K189" s="228" t="s">
        <v>149</v>
      </c>
      <c r="L189" s="44"/>
      <c r="M189" s="233" t="s">
        <v>1</v>
      </c>
      <c r="N189" s="234" t="s">
        <v>42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150</v>
      </c>
      <c r="AT189" s="237" t="s">
        <v>145</v>
      </c>
      <c r="AU189" s="237" t="s">
        <v>86</v>
      </c>
      <c r="AY189" s="17" t="s">
        <v>143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84</v>
      </c>
      <c r="BK189" s="238">
        <f>ROUND(I189*H189,2)</f>
        <v>0</v>
      </c>
      <c r="BL189" s="17" t="s">
        <v>150</v>
      </c>
      <c r="BM189" s="237" t="s">
        <v>235</v>
      </c>
    </row>
    <row r="190" s="13" customFormat="1">
      <c r="A190" s="13"/>
      <c r="B190" s="239"/>
      <c r="C190" s="240"/>
      <c r="D190" s="241" t="s">
        <v>152</v>
      </c>
      <c r="E190" s="242" t="s">
        <v>1</v>
      </c>
      <c r="F190" s="243" t="s">
        <v>236</v>
      </c>
      <c r="G190" s="240"/>
      <c r="H190" s="244">
        <v>0.40500000000000003</v>
      </c>
      <c r="I190" s="245"/>
      <c r="J190" s="240"/>
      <c r="K190" s="240"/>
      <c r="L190" s="246"/>
      <c r="M190" s="247"/>
      <c r="N190" s="248"/>
      <c r="O190" s="248"/>
      <c r="P190" s="248"/>
      <c r="Q190" s="248"/>
      <c r="R190" s="248"/>
      <c r="S190" s="248"/>
      <c r="T190" s="24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0" t="s">
        <v>152</v>
      </c>
      <c r="AU190" s="250" t="s">
        <v>86</v>
      </c>
      <c r="AV190" s="13" t="s">
        <v>86</v>
      </c>
      <c r="AW190" s="13" t="s">
        <v>32</v>
      </c>
      <c r="AX190" s="13" t="s">
        <v>77</v>
      </c>
      <c r="AY190" s="250" t="s">
        <v>143</v>
      </c>
    </row>
    <row r="191" s="13" customFormat="1">
      <c r="A191" s="13"/>
      <c r="B191" s="239"/>
      <c r="C191" s="240"/>
      <c r="D191" s="241" t="s">
        <v>152</v>
      </c>
      <c r="E191" s="242" t="s">
        <v>1</v>
      </c>
      <c r="F191" s="243" t="s">
        <v>746</v>
      </c>
      <c r="G191" s="240"/>
      <c r="H191" s="244">
        <v>0.42499999999999999</v>
      </c>
      <c r="I191" s="245"/>
      <c r="J191" s="240"/>
      <c r="K191" s="240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152</v>
      </c>
      <c r="AU191" s="250" t="s">
        <v>86</v>
      </c>
      <c r="AV191" s="13" t="s">
        <v>86</v>
      </c>
      <c r="AW191" s="13" t="s">
        <v>32</v>
      </c>
      <c r="AX191" s="13" t="s">
        <v>77</v>
      </c>
      <c r="AY191" s="250" t="s">
        <v>143</v>
      </c>
    </row>
    <row r="192" s="14" customFormat="1">
      <c r="A192" s="14"/>
      <c r="B192" s="251"/>
      <c r="C192" s="252"/>
      <c r="D192" s="241" t="s">
        <v>152</v>
      </c>
      <c r="E192" s="253" t="s">
        <v>1</v>
      </c>
      <c r="F192" s="254" t="s">
        <v>155</v>
      </c>
      <c r="G192" s="252"/>
      <c r="H192" s="255">
        <v>0.83000000000000007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152</v>
      </c>
      <c r="AU192" s="261" t="s">
        <v>86</v>
      </c>
      <c r="AV192" s="14" t="s">
        <v>150</v>
      </c>
      <c r="AW192" s="14" t="s">
        <v>32</v>
      </c>
      <c r="AX192" s="14" t="s">
        <v>84</v>
      </c>
      <c r="AY192" s="261" t="s">
        <v>143</v>
      </c>
    </row>
    <row r="193" s="2" customFormat="1" ht="16.5" customHeight="1">
      <c r="A193" s="38"/>
      <c r="B193" s="39"/>
      <c r="C193" s="273" t="s">
        <v>238</v>
      </c>
      <c r="D193" s="273" t="s">
        <v>239</v>
      </c>
      <c r="E193" s="274" t="s">
        <v>240</v>
      </c>
      <c r="F193" s="275" t="s">
        <v>241</v>
      </c>
      <c r="G193" s="276" t="s">
        <v>215</v>
      </c>
      <c r="H193" s="277">
        <v>1.6599999999999999</v>
      </c>
      <c r="I193" s="278"/>
      <c r="J193" s="279">
        <f>ROUND(I193*H193,2)</f>
        <v>0</v>
      </c>
      <c r="K193" s="275" t="s">
        <v>149</v>
      </c>
      <c r="L193" s="280"/>
      <c r="M193" s="281" t="s">
        <v>1</v>
      </c>
      <c r="N193" s="282" t="s">
        <v>42</v>
      </c>
      <c r="O193" s="91"/>
      <c r="P193" s="235">
        <f>O193*H193</f>
        <v>0</v>
      </c>
      <c r="Q193" s="235">
        <v>1</v>
      </c>
      <c r="R193" s="235">
        <f>Q193*H193</f>
        <v>1.6599999999999999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189</v>
      </c>
      <c r="AT193" s="237" t="s">
        <v>239</v>
      </c>
      <c r="AU193" s="237" t="s">
        <v>86</v>
      </c>
      <c r="AY193" s="17" t="s">
        <v>143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84</v>
      </c>
      <c r="BK193" s="238">
        <f>ROUND(I193*H193,2)</f>
        <v>0</v>
      </c>
      <c r="BL193" s="17" t="s">
        <v>150</v>
      </c>
      <c r="BM193" s="237" t="s">
        <v>242</v>
      </c>
    </row>
    <row r="194" s="13" customFormat="1">
      <c r="A194" s="13"/>
      <c r="B194" s="239"/>
      <c r="C194" s="240"/>
      <c r="D194" s="241" t="s">
        <v>152</v>
      </c>
      <c r="E194" s="240"/>
      <c r="F194" s="243" t="s">
        <v>756</v>
      </c>
      <c r="G194" s="240"/>
      <c r="H194" s="244">
        <v>1.6599999999999999</v>
      </c>
      <c r="I194" s="245"/>
      <c r="J194" s="240"/>
      <c r="K194" s="240"/>
      <c r="L194" s="246"/>
      <c r="M194" s="247"/>
      <c r="N194" s="248"/>
      <c r="O194" s="248"/>
      <c r="P194" s="248"/>
      <c r="Q194" s="248"/>
      <c r="R194" s="248"/>
      <c r="S194" s="248"/>
      <c r="T194" s="24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0" t="s">
        <v>152</v>
      </c>
      <c r="AU194" s="250" t="s">
        <v>86</v>
      </c>
      <c r="AV194" s="13" t="s">
        <v>86</v>
      </c>
      <c r="AW194" s="13" t="s">
        <v>4</v>
      </c>
      <c r="AX194" s="13" t="s">
        <v>84</v>
      </c>
      <c r="AY194" s="250" t="s">
        <v>143</v>
      </c>
    </row>
    <row r="195" s="2" customFormat="1" ht="16.5" customHeight="1">
      <c r="A195" s="38"/>
      <c r="B195" s="39"/>
      <c r="C195" s="226" t="s">
        <v>244</v>
      </c>
      <c r="D195" s="226" t="s">
        <v>145</v>
      </c>
      <c r="E195" s="227" t="s">
        <v>245</v>
      </c>
      <c r="F195" s="228" t="s">
        <v>246</v>
      </c>
      <c r="G195" s="229" t="s">
        <v>148</v>
      </c>
      <c r="H195" s="230">
        <v>48</v>
      </c>
      <c r="I195" s="231"/>
      <c r="J195" s="232">
        <f>ROUND(I195*H195,2)</f>
        <v>0</v>
      </c>
      <c r="K195" s="228" t="s">
        <v>149</v>
      </c>
      <c r="L195" s="44"/>
      <c r="M195" s="233" t="s">
        <v>1</v>
      </c>
      <c r="N195" s="234" t="s">
        <v>42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150</v>
      </c>
      <c r="AT195" s="237" t="s">
        <v>145</v>
      </c>
      <c r="AU195" s="237" t="s">
        <v>86</v>
      </c>
      <c r="AY195" s="17" t="s">
        <v>143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84</v>
      </c>
      <c r="BK195" s="238">
        <f>ROUND(I195*H195,2)</f>
        <v>0</v>
      </c>
      <c r="BL195" s="17" t="s">
        <v>150</v>
      </c>
      <c r="BM195" s="237" t="s">
        <v>247</v>
      </c>
    </row>
    <row r="196" s="13" customFormat="1">
      <c r="A196" s="13"/>
      <c r="B196" s="239"/>
      <c r="C196" s="240"/>
      <c r="D196" s="241" t="s">
        <v>152</v>
      </c>
      <c r="E196" s="242" t="s">
        <v>1</v>
      </c>
      <c r="F196" s="243" t="s">
        <v>401</v>
      </c>
      <c r="G196" s="240"/>
      <c r="H196" s="244">
        <v>48</v>
      </c>
      <c r="I196" s="245"/>
      <c r="J196" s="240"/>
      <c r="K196" s="240"/>
      <c r="L196" s="246"/>
      <c r="M196" s="247"/>
      <c r="N196" s="248"/>
      <c r="O196" s="248"/>
      <c r="P196" s="248"/>
      <c r="Q196" s="248"/>
      <c r="R196" s="248"/>
      <c r="S196" s="248"/>
      <c r="T196" s="24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0" t="s">
        <v>152</v>
      </c>
      <c r="AU196" s="250" t="s">
        <v>86</v>
      </c>
      <c r="AV196" s="13" t="s">
        <v>86</v>
      </c>
      <c r="AW196" s="13" t="s">
        <v>32</v>
      </c>
      <c r="AX196" s="13" t="s">
        <v>84</v>
      </c>
      <c r="AY196" s="250" t="s">
        <v>143</v>
      </c>
    </row>
    <row r="197" s="2" customFormat="1" ht="16.5" customHeight="1">
      <c r="A197" s="38"/>
      <c r="B197" s="39"/>
      <c r="C197" s="226" t="s">
        <v>249</v>
      </c>
      <c r="D197" s="226" t="s">
        <v>145</v>
      </c>
      <c r="E197" s="227" t="s">
        <v>250</v>
      </c>
      <c r="F197" s="228" t="s">
        <v>251</v>
      </c>
      <c r="G197" s="229" t="s">
        <v>148</v>
      </c>
      <c r="H197" s="230">
        <v>48</v>
      </c>
      <c r="I197" s="231"/>
      <c r="J197" s="232">
        <f>ROUND(I197*H197,2)</f>
        <v>0</v>
      </c>
      <c r="K197" s="228" t="s">
        <v>149</v>
      </c>
      <c r="L197" s="44"/>
      <c r="M197" s="233" t="s">
        <v>1</v>
      </c>
      <c r="N197" s="234" t="s">
        <v>42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150</v>
      </c>
      <c r="AT197" s="237" t="s">
        <v>145</v>
      </c>
      <c r="AU197" s="237" t="s">
        <v>86</v>
      </c>
      <c r="AY197" s="17" t="s">
        <v>143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84</v>
      </c>
      <c r="BK197" s="238">
        <f>ROUND(I197*H197,2)</f>
        <v>0</v>
      </c>
      <c r="BL197" s="17" t="s">
        <v>150</v>
      </c>
      <c r="BM197" s="237" t="s">
        <v>252</v>
      </c>
    </row>
    <row r="198" s="2" customFormat="1" ht="16.5" customHeight="1">
      <c r="A198" s="38"/>
      <c r="B198" s="39"/>
      <c r="C198" s="273" t="s">
        <v>253</v>
      </c>
      <c r="D198" s="273" t="s">
        <v>239</v>
      </c>
      <c r="E198" s="274" t="s">
        <v>254</v>
      </c>
      <c r="F198" s="275" t="s">
        <v>255</v>
      </c>
      <c r="G198" s="276" t="s">
        <v>256</v>
      </c>
      <c r="H198" s="277">
        <v>0.71999999999999997</v>
      </c>
      <c r="I198" s="278"/>
      <c r="J198" s="279">
        <f>ROUND(I198*H198,2)</f>
        <v>0</v>
      </c>
      <c r="K198" s="275" t="s">
        <v>149</v>
      </c>
      <c r="L198" s="280"/>
      <c r="M198" s="281" t="s">
        <v>1</v>
      </c>
      <c r="N198" s="282" t="s">
        <v>42</v>
      </c>
      <c r="O198" s="91"/>
      <c r="P198" s="235">
        <f>O198*H198</f>
        <v>0</v>
      </c>
      <c r="Q198" s="235">
        <v>0.001</v>
      </c>
      <c r="R198" s="235">
        <f>Q198*H198</f>
        <v>0.00071999999999999994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189</v>
      </c>
      <c r="AT198" s="237" t="s">
        <v>239</v>
      </c>
      <c r="AU198" s="237" t="s">
        <v>86</v>
      </c>
      <c r="AY198" s="17" t="s">
        <v>143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84</v>
      </c>
      <c r="BK198" s="238">
        <f>ROUND(I198*H198,2)</f>
        <v>0</v>
      </c>
      <c r="BL198" s="17" t="s">
        <v>150</v>
      </c>
      <c r="BM198" s="237" t="s">
        <v>257</v>
      </c>
    </row>
    <row r="199" s="13" customFormat="1">
      <c r="A199" s="13"/>
      <c r="B199" s="239"/>
      <c r="C199" s="240"/>
      <c r="D199" s="241" t="s">
        <v>152</v>
      </c>
      <c r="E199" s="240"/>
      <c r="F199" s="243" t="s">
        <v>757</v>
      </c>
      <c r="G199" s="240"/>
      <c r="H199" s="244">
        <v>0.71999999999999997</v>
      </c>
      <c r="I199" s="245"/>
      <c r="J199" s="240"/>
      <c r="K199" s="240"/>
      <c r="L199" s="246"/>
      <c r="M199" s="247"/>
      <c r="N199" s="248"/>
      <c r="O199" s="248"/>
      <c r="P199" s="248"/>
      <c r="Q199" s="248"/>
      <c r="R199" s="248"/>
      <c r="S199" s="248"/>
      <c r="T199" s="24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0" t="s">
        <v>152</v>
      </c>
      <c r="AU199" s="250" t="s">
        <v>86</v>
      </c>
      <c r="AV199" s="13" t="s">
        <v>86</v>
      </c>
      <c r="AW199" s="13" t="s">
        <v>4</v>
      </c>
      <c r="AX199" s="13" t="s">
        <v>84</v>
      </c>
      <c r="AY199" s="250" t="s">
        <v>143</v>
      </c>
    </row>
    <row r="200" s="2" customFormat="1" ht="16.5" customHeight="1">
      <c r="A200" s="38"/>
      <c r="B200" s="39"/>
      <c r="C200" s="226" t="s">
        <v>7</v>
      </c>
      <c r="D200" s="226" t="s">
        <v>145</v>
      </c>
      <c r="E200" s="227" t="s">
        <v>259</v>
      </c>
      <c r="F200" s="228" t="s">
        <v>260</v>
      </c>
      <c r="G200" s="229" t="s">
        <v>148</v>
      </c>
      <c r="H200" s="230">
        <v>98.424999999999997</v>
      </c>
      <c r="I200" s="231"/>
      <c r="J200" s="232">
        <f>ROUND(I200*H200,2)</f>
        <v>0</v>
      </c>
      <c r="K200" s="228" t="s">
        <v>149</v>
      </c>
      <c r="L200" s="44"/>
      <c r="M200" s="233" t="s">
        <v>1</v>
      </c>
      <c r="N200" s="234" t="s">
        <v>42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150</v>
      </c>
      <c r="AT200" s="237" t="s">
        <v>145</v>
      </c>
      <c r="AU200" s="237" t="s">
        <v>86</v>
      </c>
      <c r="AY200" s="17" t="s">
        <v>143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84</v>
      </c>
      <c r="BK200" s="238">
        <f>ROUND(I200*H200,2)</f>
        <v>0</v>
      </c>
      <c r="BL200" s="17" t="s">
        <v>150</v>
      </c>
      <c r="BM200" s="237" t="s">
        <v>261</v>
      </c>
    </row>
    <row r="201" s="13" customFormat="1">
      <c r="A201" s="13"/>
      <c r="B201" s="239"/>
      <c r="C201" s="240"/>
      <c r="D201" s="241" t="s">
        <v>152</v>
      </c>
      <c r="E201" s="242" t="s">
        <v>1</v>
      </c>
      <c r="F201" s="243" t="s">
        <v>758</v>
      </c>
      <c r="G201" s="240"/>
      <c r="H201" s="244">
        <v>98.424999999999997</v>
      </c>
      <c r="I201" s="245"/>
      <c r="J201" s="240"/>
      <c r="K201" s="240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152</v>
      </c>
      <c r="AU201" s="250" t="s">
        <v>86</v>
      </c>
      <c r="AV201" s="13" t="s">
        <v>86</v>
      </c>
      <c r="AW201" s="13" t="s">
        <v>32</v>
      </c>
      <c r="AX201" s="13" t="s">
        <v>84</v>
      </c>
      <c r="AY201" s="250" t="s">
        <v>143</v>
      </c>
    </row>
    <row r="202" s="12" customFormat="1" ht="22.8" customHeight="1">
      <c r="A202" s="12"/>
      <c r="B202" s="210"/>
      <c r="C202" s="211"/>
      <c r="D202" s="212" t="s">
        <v>76</v>
      </c>
      <c r="E202" s="224" t="s">
        <v>86</v>
      </c>
      <c r="F202" s="224" t="s">
        <v>263</v>
      </c>
      <c r="G202" s="211"/>
      <c r="H202" s="211"/>
      <c r="I202" s="214"/>
      <c r="J202" s="225">
        <f>BK202</f>
        <v>0</v>
      </c>
      <c r="K202" s="211"/>
      <c r="L202" s="216"/>
      <c r="M202" s="217"/>
      <c r="N202" s="218"/>
      <c r="O202" s="218"/>
      <c r="P202" s="219">
        <f>SUM(P203:P217)</f>
        <v>0</v>
      </c>
      <c r="Q202" s="218"/>
      <c r="R202" s="219">
        <f>SUM(R203:R217)</f>
        <v>35.780249099999999</v>
      </c>
      <c r="S202" s="218"/>
      <c r="T202" s="220">
        <f>SUM(T203:T217)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1" t="s">
        <v>84</v>
      </c>
      <c r="AT202" s="222" t="s">
        <v>76</v>
      </c>
      <c r="AU202" s="222" t="s">
        <v>84</v>
      </c>
      <c r="AY202" s="221" t="s">
        <v>143</v>
      </c>
      <c r="BK202" s="223">
        <f>SUM(BK203:BK217)</f>
        <v>0</v>
      </c>
    </row>
    <row r="203" s="2" customFormat="1" ht="16.5" customHeight="1">
      <c r="A203" s="38"/>
      <c r="B203" s="39"/>
      <c r="C203" s="226" t="s">
        <v>264</v>
      </c>
      <c r="D203" s="226" t="s">
        <v>145</v>
      </c>
      <c r="E203" s="227" t="s">
        <v>265</v>
      </c>
      <c r="F203" s="228" t="s">
        <v>266</v>
      </c>
      <c r="G203" s="229" t="s">
        <v>174</v>
      </c>
      <c r="H203" s="230">
        <v>15.359999999999999</v>
      </c>
      <c r="I203" s="231"/>
      <c r="J203" s="232">
        <f>ROUND(I203*H203,2)</f>
        <v>0</v>
      </c>
      <c r="K203" s="228" t="s">
        <v>149</v>
      </c>
      <c r="L203" s="44"/>
      <c r="M203" s="233" t="s">
        <v>1</v>
      </c>
      <c r="N203" s="234" t="s">
        <v>42</v>
      </c>
      <c r="O203" s="91"/>
      <c r="P203" s="235">
        <f>O203*H203</f>
        <v>0</v>
      </c>
      <c r="Q203" s="235">
        <v>1.6299999999999999</v>
      </c>
      <c r="R203" s="235">
        <f>Q203*H203</f>
        <v>25.036799999999996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150</v>
      </c>
      <c r="AT203" s="237" t="s">
        <v>145</v>
      </c>
      <c r="AU203" s="237" t="s">
        <v>86</v>
      </c>
      <c r="AY203" s="17" t="s">
        <v>143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84</v>
      </c>
      <c r="BK203" s="238">
        <f>ROUND(I203*H203,2)</f>
        <v>0</v>
      </c>
      <c r="BL203" s="17" t="s">
        <v>150</v>
      </c>
      <c r="BM203" s="237" t="s">
        <v>267</v>
      </c>
    </row>
    <row r="204" s="13" customFormat="1">
      <c r="A204" s="13"/>
      <c r="B204" s="239"/>
      <c r="C204" s="240"/>
      <c r="D204" s="241" t="s">
        <v>152</v>
      </c>
      <c r="E204" s="242" t="s">
        <v>1</v>
      </c>
      <c r="F204" s="243" t="s">
        <v>759</v>
      </c>
      <c r="G204" s="240"/>
      <c r="H204" s="244">
        <v>15.359999999999999</v>
      </c>
      <c r="I204" s="245"/>
      <c r="J204" s="240"/>
      <c r="K204" s="240"/>
      <c r="L204" s="246"/>
      <c r="M204" s="247"/>
      <c r="N204" s="248"/>
      <c r="O204" s="248"/>
      <c r="P204" s="248"/>
      <c r="Q204" s="248"/>
      <c r="R204" s="248"/>
      <c r="S204" s="248"/>
      <c r="T204" s="24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0" t="s">
        <v>152</v>
      </c>
      <c r="AU204" s="250" t="s">
        <v>86</v>
      </c>
      <c r="AV204" s="13" t="s">
        <v>86</v>
      </c>
      <c r="AW204" s="13" t="s">
        <v>32</v>
      </c>
      <c r="AX204" s="13" t="s">
        <v>84</v>
      </c>
      <c r="AY204" s="250" t="s">
        <v>143</v>
      </c>
    </row>
    <row r="205" s="2" customFormat="1" ht="16.5" customHeight="1">
      <c r="A205" s="38"/>
      <c r="B205" s="39"/>
      <c r="C205" s="226" t="s">
        <v>269</v>
      </c>
      <c r="D205" s="226" t="s">
        <v>145</v>
      </c>
      <c r="E205" s="227" t="s">
        <v>270</v>
      </c>
      <c r="F205" s="228" t="s">
        <v>271</v>
      </c>
      <c r="G205" s="229" t="s">
        <v>148</v>
      </c>
      <c r="H205" s="230">
        <v>102.40000000000001</v>
      </c>
      <c r="I205" s="231"/>
      <c r="J205" s="232">
        <f>ROUND(I205*H205,2)</f>
        <v>0</v>
      </c>
      <c r="K205" s="228" t="s">
        <v>149</v>
      </c>
      <c r="L205" s="44"/>
      <c r="M205" s="233" t="s">
        <v>1</v>
      </c>
      <c r="N205" s="234" t="s">
        <v>42</v>
      </c>
      <c r="O205" s="91"/>
      <c r="P205" s="235">
        <f>O205*H205</f>
        <v>0</v>
      </c>
      <c r="Q205" s="235">
        <v>0.00031</v>
      </c>
      <c r="R205" s="235">
        <f>Q205*H205</f>
        <v>0.031744000000000001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150</v>
      </c>
      <c r="AT205" s="237" t="s">
        <v>145</v>
      </c>
      <c r="AU205" s="237" t="s">
        <v>86</v>
      </c>
      <c r="AY205" s="17" t="s">
        <v>143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84</v>
      </c>
      <c r="BK205" s="238">
        <f>ROUND(I205*H205,2)</f>
        <v>0</v>
      </c>
      <c r="BL205" s="17" t="s">
        <v>150</v>
      </c>
      <c r="BM205" s="237" t="s">
        <v>272</v>
      </c>
    </row>
    <row r="206" s="13" customFormat="1">
      <c r="A206" s="13"/>
      <c r="B206" s="239"/>
      <c r="C206" s="240"/>
      <c r="D206" s="241" t="s">
        <v>152</v>
      </c>
      <c r="E206" s="242" t="s">
        <v>1</v>
      </c>
      <c r="F206" s="243" t="s">
        <v>760</v>
      </c>
      <c r="G206" s="240"/>
      <c r="H206" s="244">
        <v>102.40000000000001</v>
      </c>
      <c r="I206" s="245"/>
      <c r="J206" s="240"/>
      <c r="K206" s="240"/>
      <c r="L206" s="246"/>
      <c r="M206" s="247"/>
      <c r="N206" s="248"/>
      <c r="O206" s="248"/>
      <c r="P206" s="248"/>
      <c r="Q206" s="248"/>
      <c r="R206" s="248"/>
      <c r="S206" s="248"/>
      <c r="T206" s="24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0" t="s">
        <v>152</v>
      </c>
      <c r="AU206" s="250" t="s">
        <v>86</v>
      </c>
      <c r="AV206" s="13" t="s">
        <v>86</v>
      </c>
      <c r="AW206" s="13" t="s">
        <v>32</v>
      </c>
      <c r="AX206" s="13" t="s">
        <v>84</v>
      </c>
      <c r="AY206" s="250" t="s">
        <v>143</v>
      </c>
    </row>
    <row r="207" s="2" customFormat="1" ht="16.5" customHeight="1">
      <c r="A207" s="38"/>
      <c r="B207" s="39"/>
      <c r="C207" s="273" t="s">
        <v>274</v>
      </c>
      <c r="D207" s="273" t="s">
        <v>239</v>
      </c>
      <c r="E207" s="274" t="s">
        <v>275</v>
      </c>
      <c r="F207" s="275" t="s">
        <v>276</v>
      </c>
      <c r="G207" s="276" t="s">
        <v>148</v>
      </c>
      <c r="H207" s="277">
        <v>122.88</v>
      </c>
      <c r="I207" s="278"/>
      <c r="J207" s="279">
        <f>ROUND(I207*H207,2)</f>
        <v>0</v>
      </c>
      <c r="K207" s="275" t="s">
        <v>149</v>
      </c>
      <c r="L207" s="280"/>
      <c r="M207" s="281" t="s">
        <v>1</v>
      </c>
      <c r="N207" s="282" t="s">
        <v>42</v>
      </c>
      <c r="O207" s="91"/>
      <c r="P207" s="235">
        <f>O207*H207</f>
        <v>0</v>
      </c>
      <c r="Q207" s="235">
        <v>0.00029999999999999997</v>
      </c>
      <c r="R207" s="235">
        <f>Q207*H207</f>
        <v>0.036863999999999994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189</v>
      </c>
      <c r="AT207" s="237" t="s">
        <v>239</v>
      </c>
      <c r="AU207" s="237" t="s">
        <v>86</v>
      </c>
      <c r="AY207" s="17" t="s">
        <v>143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84</v>
      </c>
      <c r="BK207" s="238">
        <f>ROUND(I207*H207,2)</f>
        <v>0</v>
      </c>
      <c r="BL207" s="17" t="s">
        <v>150</v>
      </c>
      <c r="BM207" s="237" t="s">
        <v>277</v>
      </c>
    </row>
    <row r="208" s="13" customFormat="1">
      <c r="A208" s="13"/>
      <c r="B208" s="239"/>
      <c r="C208" s="240"/>
      <c r="D208" s="241" t="s">
        <v>152</v>
      </c>
      <c r="E208" s="240"/>
      <c r="F208" s="243" t="s">
        <v>761</v>
      </c>
      <c r="G208" s="240"/>
      <c r="H208" s="244">
        <v>122.88</v>
      </c>
      <c r="I208" s="245"/>
      <c r="J208" s="240"/>
      <c r="K208" s="240"/>
      <c r="L208" s="246"/>
      <c r="M208" s="247"/>
      <c r="N208" s="248"/>
      <c r="O208" s="248"/>
      <c r="P208" s="248"/>
      <c r="Q208" s="248"/>
      <c r="R208" s="248"/>
      <c r="S208" s="248"/>
      <c r="T208" s="24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0" t="s">
        <v>152</v>
      </c>
      <c r="AU208" s="250" t="s">
        <v>86</v>
      </c>
      <c r="AV208" s="13" t="s">
        <v>86</v>
      </c>
      <c r="AW208" s="13" t="s">
        <v>4</v>
      </c>
      <c r="AX208" s="13" t="s">
        <v>84</v>
      </c>
      <c r="AY208" s="250" t="s">
        <v>143</v>
      </c>
    </row>
    <row r="209" s="2" customFormat="1" ht="16.5" customHeight="1">
      <c r="A209" s="38"/>
      <c r="B209" s="39"/>
      <c r="C209" s="226" t="s">
        <v>279</v>
      </c>
      <c r="D209" s="226" t="s">
        <v>145</v>
      </c>
      <c r="E209" s="227" t="s">
        <v>280</v>
      </c>
      <c r="F209" s="228" t="s">
        <v>281</v>
      </c>
      <c r="G209" s="229" t="s">
        <v>174</v>
      </c>
      <c r="H209" s="230">
        <v>1.792</v>
      </c>
      <c r="I209" s="231"/>
      <c r="J209" s="232">
        <f>ROUND(I209*H209,2)</f>
        <v>0</v>
      </c>
      <c r="K209" s="228" t="s">
        <v>149</v>
      </c>
      <c r="L209" s="44"/>
      <c r="M209" s="233" t="s">
        <v>1</v>
      </c>
      <c r="N209" s="234" t="s">
        <v>42</v>
      </c>
      <c r="O209" s="91"/>
      <c r="P209" s="235">
        <f>O209*H209</f>
        <v>0</v>
      </c>
      <c r="Q209" s="235">
        <v>2.3010199999999998</v>
      </c>
      <c r="R209" s="235">
        <f>Q209*H209</f>
        <v>4.1234278399999997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150</v>
      </c>
      <c r="AT209" s="237" t="s">
        <v>145</v>
      </c>
      <c r="AU209" s="237" t="s">
        <v>86</v>
      </c>
      <c r="AY209" s="17" t="s">
        <v>143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84</v>
      </c>
      <c r="BK209" s="238">
        <f>ROUND(I209*H209,2)</f>
        <v>0</v>
      </c>
      <c r="BL209" s="17" t="s">
        <v>150</v>
      </c>
      <c r="BM209" s="237" t="s">
        <v>282</v>
      </c>
    </row>
    <row r="210" s="13" customFormat="1">
      <c r="A210" s="13"/>
      <c r="B210" s="239"/>
      <c r="C210" s="240"/>
      <c r="D210" s="241" t="s">
        <v>152</v>
      </c>
      <c r="E210" s="242" t="s">
        <v>1</v>
      </c>
      <c r="F210" s="243" t="s">
        <v>762</v>
      </c>
      <c r="G210" s="240"/>
      <c r="H210" s="244">
        <v>1.792</v>
      </c>
      <c r="I210" s="245"/>
      <c r="J210" s="240"/>
      <c r="K210" s="240"/>
      <c r="L210" s="246"/>
      <c r="M210" s="247"/>
      <c r="N210" s="248"/>
      <c r="O210" s="248"/>
      <c r="P210" s="248"/>
      <c r="Q210" s="248"/>
      <c r="R210" s="248"/>
      <c r="S210" s="248"/>
      <c r="T210" s="24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0" t="s">
        <v>152</v>
      </c>
      <c r="AU210" s="250" t="s">
        <v>86</v>
      </c>
      <c r="AV210" s="13" t="s">
        <v>86</v>
      </c>
      <c r="AW210" s="13" t="s">
        <v>32</v>
      </c>
      <c r="AX210" s="13" t="s">
        <v>84</v>
      </c>
      <c r="AY210" s="250" t="s">
        <v>143</v>
      </c>
    </row>
    <row r="211" s="2" customFormat="1" ht="16.5" customHeight="1">
      <c r="A211" s="38"/>
      <c r="B211" s="39"/>
      <c r="C211" s="226" t="s">
        <v>284</v>
      </c>
      <c r="D211" s="226" t="s">
        <v>145</v>
      </c>
      <c r="E211" s="227" t="s">
        <v>285</v>
      </c>
      <c r="F211" s="228" t="s">
        <v>286</v>
      </c>
      <c r="G211" s="229" t="s">
        <v>287</v>
      </c>
      <c r="H211" s="230">
        <v>51.200000000000003</v>
      </c>
      <c r="I211" s="231"/>
      <c r="J211" s="232">
        <f>ROUND(I211*H211,2)</f>
        <v>0</v>
      </c>
      <c r="K211" s="228" t="s">
        <v>1</v>
      </c>
      <c r="L211" s="44"/>
      <c r="M211" s="233" t="s">
        <v>1</v>
      </c>
      <c r="N211" s="234" t="s">
        <v>42</v>
      </c>
      <c r="O211" s="91"/>
      <c r="P211" s="235">
        <f>O211*H211</f>
        <v>0</v>
      </c>
      <c r="Q211" s="235">
        <v>0.00072999999999999996</v>
      </c>
      <c r="R211" s="235">
        <f>Q211*H211</f>
        <v>0.037376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150</v>
      </c>
      <c r="AT211" s="237" t="s">
        <v>145</v>
      </c>
      <c r="AU211" s="237" t="s">
        <v>86</v>
      </c>
      <c r="AY211" s="17" t="s">
        <v>143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84</v>
      </c>
      <c r="BK211" s="238">
        <f>ROUND(I211*H211,2)</f>
        <v>0</v>
      </c>
      <c r="BL211" s="17" t="s">
        <v>150</v>
      </c>
      <c r="BM211" s="237" t="s">
        <v>288</v>
      </c>
    </row>
    <row r="212" s="13" customFormat="1">
      <c r="A212" s="13"/>
      <c r="B212" s="239"/>
      <c r="C212" s="240"/>
      <c r="D212" s="241" t="s">
        <v>152</v>
      </c>
      <c r="E212" s="242" t="s">
        <v>1</v>
      </c>
      <c r="F212" s="243" t="s">
        <v>763</v>
      </c>
      <c r="G212" s="240"/>
      <c r="H212" s="244">
        <v>51.200000000000003</v>
      </c>
      <c r="I212" s="245"/>
      <c r="J212" s="240"/>
      <c r="K212" s="240"/>
      <c r="L212" s="246"/>
      <c r="M212" s="247"/>
      <c r="N212" s="248"/>
      <c r="O212" s="248"/>
      <c r="P212" s="248"/>
      <c r="Q212" s="248"/>
      <c r="R212" s="248"/>
      <c r="S212" s="248"/>
      <c r="T212" s="24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0" t="s">
        <v>152</v>
      </c>
      <c r="AU212" s="250" t="s">
        <v>86</v>
      </c>
      <c r="AV212" s="13" t="s">
        <v>86</v>
      </c>
      <c r="AW212" s="13" t="s">
        <v>32</v>
      </c>
      <c r="AX212" s="13" t="s">
        <v>84</v>
      </c>
      <c r="AY212" s="250" t="s">
        <v>143</v>
      </c>
    </row>
    <row r="213" s="2" customFormat="1" ht="16.5" customHeight="1">
      <c r="A213" s="38"/>
      <c r="B213" s="39"/>
      <c r="C213" s="226" t="s">
        <v>290</v>
      </c>
      <c r="D213" s="226" t="s">
        <v>145</v>
      </c>
      <c r="E213" s="227" t="s">
        <v>291</v>
      </c>
      <c r="F213" s="228" t="s">
        <v>292</v>
      </c>
      <c r="G213" s="229" t="s">
        <v>174</v>
      </c>
      <c r="H213" s="230">
        <v>2.7890000000000001</v>
      </c>
      <c r="I213" s="231"/>
      <c r="J213" s="232">
        <f>ROUND(I213*H213,2)</f>
        <v>0</v>
      </c>
      <c r="K213" s="228" t="s">
        <v>149</v>
      </c>
      <c r="L213" s="44"/>
      <c r="M213" s="233" t="s">
        <v>1</v>
      </c>
      <c r="N213" s="234" t="s">
        <v>42</v>
      </c>
      <c r="O213" s="91"/>
      <c r="P213" s="235">
        <f>O213*H213</f>
        <v>0</v>
      </c>
      <c r="Q213" s="235">
        <v>2.3010199999999998</v>
      </c>
      <c r="R213" s="235">
        <f>Q213*H213</f>
        <v>6.4175447800000001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150</v>
      </c>
      <c r="AT213" s="237" t="s">
        <v>145</v>
      </c>
      <c r="AU213" s="237" t="s">
        <v>86</v>
      </c>
      <c r="AY213" s="17" t="s">
        <v>143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84</v>
      </c>
      <c r="BK213" s="238">
        <f>ROUND(I213*H213,2)</f>
        <v>0</v>
      </c>
      <c r="BL213" s="17" t="s">
        <v>150</v>
      </c>
      <c r="BM213" s="237" t="s">
        <v>293</v>
      </c>
    </row>
    <row r="214" s="13" customFormat="1">
      <c r="A214" s="13"/>
      <c r="B214" s="239"/>
      <c r="C214" s="240"/>
      <c r="D214" s="241" t="s">
        <v>152</v>
      </c>
      <c r="E214" s="242" t="s">
        <v>1</v>
      </c>
      <c r="F214" s="243" t="s">
        <v>764</v>
      </c>
      <c r="G214" s="240"/>
      <c r="H214" s="244">
        <v>2.7890000000000001</v>
      </c>
      <c r="I214" s="245"/>
      <c r="J214" s="240"/>
      <c r="K214" s="240"/>
      <c r="L214" s="246"/>
      <c r="M214" s="247"/>
      <c r="N214" s="248"/>
      <c r="O214" s="248"/>
      <c r="P214" s="248"/>
      <c r="Q214" s="248"/>
      <c r="R214" s="248"/>
      <c r="S214" s="248"/>
      <c r="T214" s="24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0" t="s">
        <v>152</v>
      </c>
      <c r="AU214" s="250" t="s">
        <v>86</v>
      </c>
      <c r="AV214" s="13" t="s">
        <v>86</v>
      </c>
      <c r="AW214" s="13" t="s">
        <v>32</v>
      </c>
      <c r="AX214" s="13" t="s">
        <v>84</v>
      </c>
      <c r="AY214" s="250" t="s">
        <v>143</v>
      </c>
    </row>
    <row r="215" s="2" customFormat="1" ht="16.5" customHeight="1">
      <c r="A215" s="38"/>
      <c r="B215" s="39"/>
      <c r="C215" s="226" t="s">
        <v>295</v>
      </c>
      <c r="D215" s="226" t="s">
        <v>145</v>
      </c>
      <c r="E215" s="227" t="s">
        <v>296</v>
      </c>
      <c r="F215" s="228" t="s">
        <v>297</v>
      </c>
      <c r="G215" s="229" t="s">
        <v>148</v>
      </c>
      <c r="H215" s="230">
        <v>27.888000000000002</v>
      </c>
      <c r="I215" s="231"/>
      <c r="J215" s="232">
        <f>ROUND(I215*H215,2)</f>
        <v>0</v>
      </c>
      <c r="K215" s="228" t="s">
        <v>149</v>
      </c>
      <c r="L215" s="44"/>
      <c r="M215" s="233" t="s">
        <v>1</v>
      </c>
      <c r="N215" s="234" t="s">
        <v>42</v>
      </c>
      <c r="O215" s="91"/>
      <c r="P215" s="235">
        <f>O215*H215</f>
        <v>0</v>
      </c>
      <c r="Q215" s="235">
        <v>0.00346</v>
      </c>
      <c r="R215" s="235">
        <f>Q215*H215</f>
        <v>0.096492480000000005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150</v>
      </c>
      <c r="AT215" s="237" t="s">
        <v>145</v>
      </c>
      <c r="AU215" s="237" t="s">
        <v>86</v>
      </c>
      <c r="AY215" s="17" t="s">
        <v>143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84</v>
      </c>
      <c r="BK215" s="238">
        <f>ROUND(I215*H215,2)</f>
        <v>0</v>
      </c>
      <c r="BL215" s="17" t="s">
        <v>150</v>
      </c>
      <c r="BM215" s="237" t="s">
        <v>298</v>
      </c>
    </row>
    <row r="216" s="13" customFormat="1">
      <c r="A216" s="13"/>
      <c r="B216" s="239"/>
      <c r="C216" s="240"/>
      <c r="D216" s="241" t="s">
        <v>152</v>
      </c>
      <c r="E216" s="242" t="s">
        <v>1</v>
      </c>
      <c r="F216" s="243" t="s">
        <v>765</v>
      </c>
      <c r="G216" s="240"/>
      <c r="H216" s="244">
        <v>27.888000000000002</v>
      </c>
      <c r="I216" s="245"/>
      <c r="J216" s="240"/>
      <c r="K216" s="240"/>
      <c r="L216" s="246"/>
      <c r="M216" s="247"/>
      <c r="N216" s="248"/>
      <c r="O216" s="248"/>
      <c r="P216" s="248"/>
      <c r="Q216" s="248"/>
      <c r="R216" s="248"/>
      <c r="S216" s="248"/>
      <c r="T216" s="24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0" t="s">
        <v>152</v>
      </c>
      <c r="AU216" s="250" t="s">
        <v>86</v>
      </c>
      <c r="AV216" s="13" t="s">
        <v>86</v>
      </c>
      <c r="AW216" s="13" t="s">
        <v>32</v>
      </c>
      <c r="AX216" s="13" t="s">
        <v>84</v>
      </c>
      <c r="AY216" s="250" t="s">
        <v>143</v>
      </c>
    </row>
    <row r="217" s="2" customFormat="1" ht="16.5" customHeight="1">
      <c r="A217" s="38"/>
      <c r="B217" s="39"/>
      <c r="C217" s="226" t="s">
        <v>300</v>
      </c>
      <c r="D217" s="226" t="s">
        <v>145</v>
      </c>
      <c r="E217" s="227" t="s">
        <v>301</v>
      </c>
      <c r="F217" s="228" t="s">
        <v>302</v>
      </c>
      <c r="G217" s="229" t="s">
        <v>148</v>
      </c>
      <c r="H217" s="230">
        <v>27.888000000000002</v>
      </c>
      <c r="I217" s="231"/>
      <c r="J217" s="232">
        <f>ROUND(I217*H217,2)</f>
        <v>0</v>
      </c>
      <c r="K217" s="228" t="s">
        <v>149</v>
      </c>
      <c r="L217" s="44"/>
      <c r="M217" s="233" t="s">
        <v>1</v>
      </c>
      <c r="N217" s="234" t="s">
        <v>42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150</v>
      </c>
      <c r="AT217" s="237" t="s">
        <v>145</v>
      </c>
      <c r="AU217" s="237" t="s">
        <v>86</v>
      </c>
      <c r="AY217" s="17" t="s">
        <v>143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84</v>
      </c>
      <c r="BK217" s="238">
        <f>ROUND(I217*H217,2)</f>
        <v>0</v>
      </c>
      <c r="BL217" s="17" t="s">
        <v>150</v>
      </c>
      <c r="BM217" s="237" t="s">
        <v>303</v>
      </c>
    </row>
    <row r="218" s="12" customFormat="1" ht="22.8" customHeight="1">
      <c r="A218" s="12"/>
      <c r="B218" s="210"/>
      <c r="C218" s="211"/>
      <c r="D218" s="212" t="s">
        <v>76</v>
      </c>
      <c r="E218" s="224" t="s">
        <v>161</v>
      </c>
      <c r="F218" s="224" t="s">
        <v>304</v>
      </c>
      <c r="G218" s="211"/>
      <c r="H218" s="211"/>
      <c r="I218" s="214"/>
      <c r="J218" s="225">
        <f>BK218</f>
        <v>0</v>
      </c>
      <c r="K218" s="211"/>
      <c r="L218" s="216"/>
      <c r="M218" s="217"/>
      <c r="N218" s="218"/>
      <c r="O218" s="218"/>
      <c r="P218" s="219">
        <f>SUM(P219:P224)</f>
        <v>0</v>
      </c>
      <c r="Q218" s="218"/>
      <c r="R218" s="219">
        <f>SUM(R219:R224)</f>
        <v>0.20267350000000001</v>
      </c>
      <c r="S218" s="218"/>
      <c r="T218" s="220">
        <f>SUM(T219:T224)</f>
        <v>0.00043500000000000006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1" t="s">
        <v>84</v>
      </c>
      <c r="AT218" s="222" t="s">
        <v>76</v>
      </c>
      <c r="AU218" s="222" t="s">
        <v>84</v>
      </c>
      <c r="AY218" s="221" t="s">
        <v>143</v>
      </c>
      <c r="BK218" s="223">
        <f>SUM(BK219:BK224)</f>
        <v>0</v>
      </c>
    </row>
    <row r="219" s="2" customFormat="1" ht="21.75" customHeight="1">
      <c r="A219" s="38"/>
      <c r="B219" s="39"/>
      <c r="C219" s="226" t="s">
        <v>305</v>
      </c>
      <c r="D219" s="226" t="s">
        <v>145</v>
      </c>
      <c r="E219" s="227" t="s">
        <v>312</v>
      </c>
      <c r="F219" s="228" t="s">
        <v>313</v>
      </c>
      <c r="G219" s="229" t="s">
        <v>308</v>
      </c>
      <c r="H219" s="230">
        <v>1</v>
      </c>
      <c r="I219" s="231"/>
      <c r="J219" s="232">
        <f>ROUND(I219*H219,2)</f>
        <v>0</v>
      </c>
      <c r="K219" s="228" t="s">
        <v>149</v>
      </c>
      <c r="L219" s="44"/>
      <c r="M219" s="233" t="s">
        <v>1</v>
      </c>
      <c r="N219" s="234" t="s">
        <v>42</v>
      </c>
      <c r="O219" s="91"/>
      <c r="P219" s="235">
        <f>O219*H219</f>
        <v>0</v>
      </c>
      <c r="Q219" s="235">
        <v>0.048430000000000001</v>
      </c>
      <c r="R219" s="235">
        <f>Q219*H219</f>
        <v>0.048430000000000001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150</v>
      </c>
      <c r="AT219" s="237" t="s">
        <v>145</v>
      </c>
      <c r="AU219" s="237" t="s">
        <v>86</v>
      </c>
      <c r="AY219" s="17" t="s">
        <v>143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84</v>
      </c>
      <c r="BK219" s="238">
        <f>ROUND(I219*H219,2)</f>
        <v>0</v>
      </c>
      <c r="BL219" s="17" t="s">
        <v>150</v>
      </c>
      <c r="BM219" s="237" t="s">
        <v>766</v>
      </c>
    </row>
    <row r="220" s="13" customFormat="1">
      <c r="A220" s="13"/>
      <c r="B220" s="239"/>
      <c r="C220" s="240"/>
      <c r="D220" s="241" t="s">
        <v>152</v>
      </c>
      <c r="E220" s="242" t="s">
        <v>1</v>
      </c>
      <c r="F220" s="243" t="s">
        <v>315</v>
      </c>
      <c r="G220" s="240"/>
      <c r="H220" s="244">
        <v>1</v>
      </c>
      <c r="I220" s="245"/>
      <c r="J220" s="240"/>
      <c r="K220" s="240"/>
      <c r="L220" s="246"/>
      <c r="M220" s="247"/>
      <c r="N220" s="248"/>
      <c r="O220" s="248"/>
      <c r="P220" s="248"/>
      <c r="Q220" s="248"/>
      <c r="R220" s="248"/>
      <c r="S220" s="248"/>
      <c r="T220" s="24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0" t="s">
        <v>152</v>
      </c>
      <c r="AU220" s="250" t="s">
        <v>86</v>
      </c>
      <c r="AV220" s="13" t="s">
        <v>86</v>
      </c>
      <c r="AW220" s="13" t="s">
        <v>32</v>
      </c>
      <c r="AX220" s="13" t="s">
        <v>84</v>
      </c>
      <c r="AY220" s="250" t="s">
        <v>143</v>
      </c>
    </row>
    <row r="221" s="2" customFormat="1" ht="16.5" customHeight="1">
      <c r="A221" s="38"/>
      <c r="B221" s="39"/>
      <c r="C221" s="226" t="s">
        <v>311</v>
      </c>
      <c r="D221" s="226" t="s">
        <v>145</v>
      </c>
      <c r="E221" s="227" t="s">
        <v>317</v>
      </c>
      <c r="F221" s="228" t="s">
        <v>318</v>
      </c>
      <c r="G221" s="229" t="s">
        <v>174</v>
      </c>
      <c r="H221" s="230">
        <v>0.050000000000000003</v>
      </c>
      <c r="I221" s="231"/>
      <c r="J221" s="232">
        <f>ROUND(I221*H221,2)</f>
        <v>0</v>
      </c>
      <c r="K221" s="228" t="s">
        <v>149</v>
      </c>
      <c r="L221" s="44"/>
      <c r="M221" s="233" t="s">
        <v>1</v>
      </c>
      <c r="N221" s="234" t="s">
        <v>42</v>
      </c>
      <c r="O221" s="91"/>
      <c r="P221" s="235">
        <f>O221*H221</f>
        <v>0</v>
      </c>
      <c r="Q221" s="235">
        <v>2.39757</v>
      </c>
      <c r="R221" s="235">
        <f>Q221*H221</f>
        <v>0.1198785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150</v>
      </c>
      <c r="AT221" s="237" t="s">
        <v>145</v>
      </c>
      <c r="AU221" s="237" t="s">
        <v>86</v>
      </c>
      <c r="AY221" s="17" t="s">
        <v>143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84</v>
      </c>
      <c r="BK221" s="238">
        <f>ROUND(I221*H221,2)</f>
        <v>0</v>
      </c>
      <c r="BL221" s="17" t="s">
        <v>150</v>
      </c>
      <c r="BM221" s="237" t="s">
        <v>767</v>
      </c>
    </row>
    <row r="222" s="13" customFormat="1">
      <c r="A222" s="13"/>
      <c r="B222" s="239"/>
      <c r="C222" s="240"/>
      <c r="D222" s="241" t="s">
        <v>152</v>
      </c>
      <c r="E222" s="242" t="s">
        <v>1</v>
      </c>
      <c r="F222" s="243" t="s">
        <v>320</v>
      </c>
      <c r="G222" s="240"/>
      <c r="H222" s="244">
        <v>0.050000000000000003</v>
      </c>
      <c r="I222" s="245"/>
      <c r="J222" s="240"/>
      <c r="K222" s="240"/>
      <c r="L222" s="246"/>
      <c r="M222" s="247"/>
      <c r="N222" s="248"/>
      <c r="O222" s="248"/>
      <c r="P222" s="248"/>
      <c r="Q222" s="248"/>
      <c r="R222" s="248"/>
      <c r="S222" s="248"/>
      <c r="T222" s="24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0" t="s">
        <v>152</v>
      </c>
      <c r="AU222" s="250" t="s">
        <v>86</v>
      </c>
      <c r="AV222" s="13" t="s">
        <v>86</v>
      </c>
      <c r="AW222" s="13" t="s">
        <v>32</v>
      </c>
      <c r="AX222" s="13" t="s">
        <v>84</v>
      </c>
      <c r="AY222" s="250" t="s">
        <v>143</v>
      </c>
    </row>
    <row r="223" s="2" customFormat="1" ht="16.5" customHeight="1">
      <c r="A223" s="38"/>
      <c r="B223" s="39"/>
      <c r="C223" s="226" t="s">
        <v>316</v>
      </c>
      <c r="D223" s="226" t="s">
        <v>145</v>
      </c>
      <c r="E223" s="227" t="s">
        <v>322</v>
      </c>
      <c r="F223" s="228" t="s">
        <v>323</v>
      </c>
      <c r="G223" s="229" t="s">
        <v>287</v>
      </c>
      <c r="H223" s="230">
        <v>43.5</v>
      </c>
      <c r="I223" s="231"/>
      <c r="J223" s="232">
        <f>ROUND(I223*H223,2)</f>
        <v>0</v>
      </c>
      <c r="K223" s="228" t="s">
        <v>149</v>
      </c>
      <c r="L223" s="44"/>
      <c r="M223" s="233" t="s">
        <v>1</v>
      </c>
      <c r="N223" s="234" t="s">
        <v>42</v>
      </c>
      <c r="O223" s="91"/>
      <c r="P223" s="235">
        <f>O223*H223</f>
        <v>0</v>
      </c>
      <c r="Q223" s="235">
        <v>0.00079000000000000001</v>
      </c>
      <c r="R223" s="235">
        <f>Q223*H223</f>
        <v>0.034365</v>
      </c>
      <c r="S223" s="235">
        <v>1.0000000000000001E-05</v>
      </c>
      <c r="T223" s="236">
        <f>S223*H223</f>
        <v>0.00043500000000000006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150</v>
      </c>
      <c r="AT223" s="237" t="s">
        <v>145</v>
      </c>
      <c r="AU223" s="237" t="s">
        <v>86</v>
      </c>
      <c r="AY223" s="17" t="s">
        <v>143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84</v>
      </c>
      <c r="BK223" s="238">
        <f>ROUND(I223*H223,2)</f>
        <v>0</v>
      </c>
      <c r="BL223" s="17" t="s">
        <v>150</v>
      </c>
      <c r="BM223" s="237" t="s">
        <v>324</v>
      </c>
    </row>
    <row r="224" s="13" customFormat="1">
      <c r="A224" s="13"/>
      <c r="B224" s="239"/>
      <c r="C224" s="240"/>
      <c r="D224" s="241" t="s">
        <v>152</v>
      </c>
      <c r="E224" s="242" t="s">
        <v>1</v>
      </c>
      <c r="F224" s="243" t="s">
        <v>768</v>
      </c>
      <c r="G224" s="240"/>
      <c r="H224" s="244">
        <v>43.5</v>
      </c>
      <c r="I224" s="245"/>
      <c r="J224" s="240"/>
      <c r="K224" s="240"/>
      <c r="L224" s="246"/>
      <c r="M224" s="247"/>
      <c r="N224" s="248"/>
      <c r="O224" s="248"/>
      <c r="P224" s="248"/>
      <c r="Q224" s="248"/>
      <c r="R224" s="248"/>
      <c r="S224" s="248"/>
      <c r="T224" s="24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0" t="s">
        <v>152</v>
      </c>
      <c r="AU224" s="250" t="s">
        <v>86</v>
      </c>
      <c r="AV224" s="13" t="s">
        <v>86</v>
      </c>
      <c r="AW224" s="13" t="s">
        <v>32</v>
      </c>
      <c r="AX224" s="13" t="s">
        <v>84</v>
      </c>
      <c r="AY224" s="250" t="s">
        <v>143</v>
      </c>
    </row>
    <row r="225" s="12" customFormat="1" ht="22.8" customHeight="1">
      <c r="A225" s="12"/>
      <c r="B225" s="210"/>
      <c r="C225" s="211"/>
      <c r="D225" s="212" t="s">
        <v>76</v>
      </c>
      <c r="E225" s="224" t="s">
        <v>171</v>
      </c>
      <c r="F225" s="224" t="s">
        <v>332</v>
      </c>
      <c r="G225" s="211"/>
      <c r="H225" s="211"/>
      <c r="I225" s="214"/>
      <c r="J225" s="225">
        <f>BK225</f>
        <v>0</v>
      </c>
      <c r="K225" s="211"/>
      <c r="L225" s="216"/>
      <c r="M225" s="217"/>
      <c r="N225" s="218"/>
      <c r="O225" s="218"/>
      <c r="P225" s="219">
        <f>SUM(P226:P232)</f>
        <v>0</v>
      </c>
      <c r="Q225" s="218"/>
      <c r="R225" s="219">
        <f>SUM(R226:R232)</f>
        <v>22.295179999999995</v>
      </c>
      <c r="S225" s="218"/>
      <c r="T225" s="220">
        <f>SUM(T226:T232)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21" t="s">
        <v>84</v>
      </c>
      <c r="AT225" s="222" t="s">
        <v>76</v>
      </c>
      <c r="AU225" s="222" t="s">
        <v>84</v>
      </c>
      <c r="AY225" s="221" t="s">
        <v>143</v>
      </c>
      <c r="BK225" s="223">
        <f>SUM(BK226:BK232)</f>
        <v>0</v>
      </c>
    </row>
    <row r="226" s="2" customFormat="1" ht="16.5" customHeight="1">
      <c r="A226" s="38"/>
      <c r="B226" s="39"/>
      <c r="C226" s="226" t="s">
        <v>321</v>
      </c>
      <c r="D226" s="226" t="s">
        <v>145</v>
      </c>
      <c r="E226" s="227" t="s">
        <v>334</v>
      </c>
      <c r="F226" s="228" t="s">
        <v>335</v>
      </c>
      <c r="G226" s="229" t="s">
        <v>148</v>
      </c>
      <c r="H226" s="230">
        <v>33.924999999999997</v>
      </c>
      <c r="I226" s="231"/>
      <c r="J226" s="232">
        <f>ROUND(I226*H226,2)</f>
        <v>0</v>
      </c>
      <c r="K226" s="228" t="s">
        <v>149</v>
      </c>
      <c r="L226" s="44"/>
      <c r="M226" s="233" t="s">
        <v>1</v>
      </c>
      <c r="N226" s="234" t="s">
        <v>42</v>
      </c>
      <c r="O226" s="91"/>
      <c r="P226" s="235">
        <f>O226*H226</f>
        <v>0</v>
      </c>
      <c r="Q226" s="235">
        <v>0.34499999999999997</v>
      </c>
      <c r="R226" s="235">
        <f>Q226*H226</f>
        <v>11.704124999999998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150</v>
      </c>
      <c r="AT226" s="237" t="s">
        <v>145</v>
      </c>
      <c r="AU226" s="237" t="s">
        <v>86</v>
      </c>
      <c r="AY226" s="17" t="s">
        <v>143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84</v>
      </c>
      <c r="BK226" s="238">
        <f>ROUND(I226*H226,2)</f>
        <v>0</v>
      </c>
      <c r="BL226" s="17" t="s">
        <v>150</v>
      </c>
      <c r="BM226" s="237" t="s">
        <v>336</v>
      </c>
    </row>
    <row r="227" s="13" customFormat="1">
      <c r="A227" s="13"/>
      <c r="B227" s="239"/>
      <c r="C227" s="240"/>
      <c r="D227" s="241" t="s">
        <v>152</v>
      </c>
      <c r="E227" s="242" t="s">
        <v>1</v>
      </c>
      <c r="F227" s="243" t="s">
        <v>735</v>
      </c>
      <c r="G227" s="240"/>
      <c r="H227" s="244">
        <v>33.924999999999997</v>
      </c>
      <c r="I227" s="245"/>
      <c r="J227" s="240"/>
      <c r="K227" s="240"/>
      <c r="L227" s="246"/>
      <c r="M227" s="247"/>
      <c r="N227" s="248"/>
      <c r="O227" s="248"/>
      <c r="P227" s="248"/>
      <c r="Q227" s="248"/>
      <c r="R227" s="248"/>
      <c r="S227" s="248"/>
      <c r="T227" s="24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0" t="s">
        <v>152</v>
      </c>
      <c r="AU227" s="250" t="s">
        <v>86</v>
      </c>
      <c r="AV227" s="13" t="s">
        <v>86</v>
      </c>
      <c r="AW227" s="13" t="s">
        <v>32</v>
      </c>
      <c r="AX227" s="13" t="s">
        <v>84</v>
      </c>
      <c r="AY227" s="250" t="s">
        <v>143</v>
      </c>
    </row>
    <row r="228" s="2" customFormat="1" ht="16.5" customHeight="1">
      <c r="A228" s="38"/>
      <c r="B228" s="39"/>
      <c r="C228" s="226" t="s">
        <v>327</v>
      </c>
      <c r="D228" s="226" t="s">
        <v>145</v>
      </c>
      <c r="E228" s="227" t="s">
        <v>338</v>
      </c>
      <c r="F228" s="228" t="s">
        <v>339</v>
      </c>
      <c r="G228" s="229" t="s">
        <v>148</v>
      </c>
      <c r="H228" s="230">
        <v>16.5</v>
      </c>
      <c r="I228" s="231"/>
      <c r="J228" s="232">
        <f>ROUND(I228*H228,2)</f>
        <v>0</v>
      </c>
      <c r="K228" s="228" t="s">
        <v>149</v>
      </c>
      <c r="L228" s="44"/>
      <c r="M228" s="233" t="s">
        <v>1</v>
      </c>
      <c r="N228" s="234" t="s">
        <v>42</v>
      </c>
      <c r="O228" s="91"/>
      <c r="P228" s="235">
        <f>O228*H228</f>
        <v>0</v>
      </c>
      <c r="Q228" s="235">
        <v>0.34499999999999997</v>
      </c>
      <c r="R228" s="235">
        <f>Q228*H228</f>
        <v>5.6924999999999999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150</v>
      </c>
      <c r="AT228" s="237" t="s">
        <v>145</v>
      </c>
      <c r="AU228" s="237" t="s">
        <v>86</v>
      </c>
      <c r="AY228" s="17" t="s">
        <v>143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84</v>
      </c>
      <c r="BK228" s="238">
        <f>ROUND(I228*H228,2)</f>
        <v>0</v>
      </c>
      <c r="BL228" s="17" t="s">
        <v>150</v>
      </c>
      <c r="BM228" s="237" t="s">
        <v>341</v>
      </c>
    </row>
    <row r="229" s="13" customFormat="1">
      <c r="A229" s="13"/>
      <c r="B229" s="239"/>
      <c r="C229" s="240"/>
      <c r="D229" s="241" t="s">
        <v>152</v>
      </c>
      <c r="E229" s="242" t="s">
        <v>1</v>
      </c>
      <c r="F229" s="243" t="s">
        <v>769</v>
      </c>
      <c r="G229" s="240"/>
      <c r="H229" s="244">
        <v>16.5</v>
      </c>
      <c r="I229" s="245"/>
      <c r="J229" s="240"/>
      <c r="K229" s="240"/>
      <c r="L229" s="246"/>
      <c r="M229" s="247"/>
      <c r="N229" s="248"/>
      <c r="O229" s="248"/>
      <c r="P229" s="248"/>
      <c r="Q229" s="248"/>
      <c r="R229" s="248"/>
      <c r="S229" s="248"/>
      <c r="T229" s="24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0" t="s">
        <v>152</v>
      </c>
      <c r="AU229" s="250" t="s">
        <v>86</v>
      </c>
      <c r="AV229" s="13" t="s">
        <v>86</v>
      </c>
      <c r="AW229" s="13" t="s">
        <v>32</v>
      </c>
      <c r="AX229" s="13" t="s">
        <v>84</v>
      </c>
      <c r="AY229" s="250" t="s">
        <v>143</v>
      </c>
    </row>
    <row r="230" s="2" customFormat="1" ht="24.15" customHeight="1">
      <c r="A230" s="38"/>
      <c r="B230" s="39"/>
      <c r="C230" s="226" t="s">
        <v>333</v>
      </c>
      <c r="D230" s="226" t="s">
        <v>145</v>
      </c>
      <c r="E230" s="227" t="s">
        <v>343</v>
      </c>
      <c r="F230" s="228" t="s">
        <v>344</v>
      </c>
      <c r="G230" s="229" t="s">
        <v>148</v>
      </c>
      <c r="H230" s="230">
        <v>16.5</v>
      </c>
      <c r="I230" s="231"/>
      <c r="J230" s="232">
        <f>ROUND(I230*H230,2)</f>
        <v>0</v>
      </c>
      <c r="K230" s="228" t="s">
        <v>149</v>
      </c>
      <c r="L230" s="44"/>
      <c r="M230" s="233" t="s">
        <v>1</v>
      </c>
      <c r="N230" s="234" t="s">
        <v>42</v>
      </c>
      <c r="O230" s="91"/>
      <c r="P230" s="235">
        <f>O230*H230</f>
        <v>0</v>
      </c>
      <c r="Q230" s="235">
        <v>0.089219999999999994</v>
      </c>
      <c r="R230" s="235">
        <f>Q230*H230</f>
        <v>1.4721299999999999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150</v>
      </c>
      <c r="AT230" s="237" t="s">
        <v>145</v>
      </c>
      <c r="AU230" s="237" t="s">
        <v>86</v>
      </c>
      <c r="AY230" s="17" t="s">
        <v>143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84</v>
      </c>
      <c r="BK230" s="238">
        <f>ROUND(I230*H230,2)</f>
        <v>0</v>
      </c>
      <c r="BL230" s="17" t="s">
        <v>150</v>
      </c>
      <c r="BM230" s="237" t="s">
        <v>345</v>
      </c>
    </row>
    <row r="231" s="2" customFormat="1" ht="24.15" customHeight="1">
      <c r="A231" s="38"/>
      <c r="B231" s="39"/>
      <c r="C231" s="226" t="s">
        <v>337</v>
      </c>
      <c r="D231" s="226" t="s">
        <v>145</v>
      </c>
      <c r="E231" s="227" t="s">
        <v>347</v>
      </c>
      <c r="F231" s="228" t="s">
        <v>348</v>
      </c>
      <c r="G231" s="229" t="s">
        <v>148</v>
      </c>
      <c r="H231" s="230">
        <v>33.924999999999997</v>
      </c>
      <c r="I231" s="231"/>
      <c r="J231" s="232">
        <f>ROUND(I231*H231,2)</f>
        <v>0</v>
      </c>
      <c r="K231" s="228" t="s">
        <v>149</v>
      </c>
      <c r="L231" s="44"/>
      <c r="M231" s="233" t="s">
        <v>1</v>
      </c>
      <c r="N231" s="234" t="s">
        <v>42</v>
      </c>
      <c r="O231" s="91"/>
      <c r="P231" s="235">
        <f>O231*H231</f>
        <v>0</v>
      </c>
      <c r="Q231" s="235">
        <v>0.10100000000000001</v>
      </c>
      <c r="R231" s="235">
        <f>Q231*H231</f>
        <v>3.4264250000000001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150</v>
      </c>
      <c r="AT231" s="237" t="s">
        <v>145</v>
      </c>
      <c r="AU231" s="237" t="s">
        <v>86</v>
      </c>
      <c r="AY231" s="17" t="s">
        <v>143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84</v>
      </c>
      <c r="BK231" s="238">
        <f>ROUND(I231*H231,2)</f>
        <v>0</v>
      </c>
      <c r="BL231" s="17" t="s">
        <v>150</v>
      </c>
      <c r="BM231" s="237" t="s">
        <v>349</v>
      </c>
    </row>
    <row r="232" s="13" customFormat="1">
      <c r="A232" s="13"/>
      <c r="B232" s="239"/>
      <c r="C232" s="240"/>
      <c r="D232" s="241" t="s">
        <v>152</v>
      </c>
      <c r="E232" s="242" t="s">
        <v>1</v>
      </c>
      <c r="F232" s="243" t="s">
        <v>735</v>
      </c>
      <c r="G232" s="240"/>
      <c r="H232" s="244">
        <v>33.924999999999997</v>
      </c>
      <c r="I232" s="245"/>
      <c r="J232" s="240"/>
      <c r="K232" s="240"/>
      <c r="L232" s="246"/>
      <c r="M232" s="247"/>
      <c r="N232" s="248"/>
      <c r="O232" s="248"/>
      <c r="P232" s="248"/>
      <c r="Q232" s="248"/>
      <c r="R232" s="248"/>
      <c r="S232" s="248"/>
      <c r="T232" s="24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0" t="s">
        <v>152</v>
      </c>
      <c r="AU232" s="250" t="s">
        <v>86</v>
      </c>
      <c r="AV232" s="13" t="s">
        <v>86</v>
      </c>
      <c r="AW232" s="13" t="s">
        <v>32</v>
      </c>
      <c r="AX232" s="13" t="s">
        <v>84</v>
      </c>
      <c r="AY232" s="250" t="s">
        <v>143</v>
      </c>
    </row>
    <row r="233" s="12" customFormat="1" ht="22.8" customHeight="1">
      <c r="A233" s="12"/>
      <c r="B233" s="210"/>
      <c r="C233" s="211"/>
      <c r="D233" s="212" t="s">
        <v>76</v>
      </c>
      <c r="E233" s="224" t="s">
        <v>177</v>
      </c>
      <c r="F233" s="224" t="s">
        <v>350</v>
      </c>
      <c r="G233" s="211"/>
      <c r="H233" s="211"/>
      <c r="I233" s="214"/>
      <c r="J233" s="225">
        <f>BK233</f>
        <v>0</v>
      </c>
      <c r="K233" s="211"/>
      <c r="L233" s="216"/>
      <c r="M233" s="217"/>
      <c r="N233" s="218"/>
      <c r="O233" s="218"/>
      <c r="P233" s="219">
        <f>SUM(P234:P251)</f>
        <v>0</v>
      </c>
      <c r="Q233" s="218"/>
      <c r="R233" s="219">
        <f>SUM(R234:R251)</f>
        <v>2.23892311</v>
      </c>
      <c r="S233" s="218"/>
      <c r="T233" s="220">
        <f>SUM(T234:T251)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1" t="s">
        <v>84</v>
      </c>
      <c r="AT233" s="222" t="s">
        <v>76</v>
      </c>
      <c r="AU233" s="222" t="s">
        <v>84</v>
      </c>
      <c r="AY233" s="221" t="s">
        <v>143</v>
      </c>
      <c r="BK233" s="223">
        <f>SUM(BK234:BK251)</f>
        <v>0</v>
      </c>
    </row>
    <row r="234" s="2" customFormat="1" ht="16.5" customHeight="1">
      <c r="A234" s="38"/>
      <c r="B234" s="39"/>
      <c r="C234" s="226" t="s">
        <v>342</v>
      </c>
      <c r="D234" s="226" t="s">
        <v>145</v>
      </c>
      <c r="E234" s="227" t="s">
        <v>352</v>
      </c>
      <c r="F234" s="228" t="s">
        <v>353</v>
      </c>
      <c r="G234" s="229" t="s">
        <v>308</v>
      </c>
      <c r="H234" s="230">
        <v>2</v>
      </c>
      <c r="I234" s="231"/>
      <c r="J234" s="232">
        <f>ROUND(I234*H234,2)</f>
        <v>0</v>
      </c>
      <c r="K234" s="228" t="s">
        <v>149</v>
      </c>
      <c r="L234" s="44"/>
      <c r="M234" s="233" t="s">
        <v>1</v>
      </c>
      <c r="N234" s="234" t="s">
        <v>42</v>
      </c>
      <c r="O234" s="91"/>
      <c r="P234" s="235">
        <f>O234*H234</f>
        <v>0</v>
      </c>
      <c r="Q234" s="235">
        <v>0.0038600000000000001</v>
      </c>
      <c r="R234" s="235">
        <f>Q234*H234</f>
        <v>0.0077200000000000003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150</v>
      </c>
      <c r="AT234" s="237" t="s">
        <v>145</v>
      </c>
      <c r="AU234" s="237" t="s">
        <v>86</v>
      </c>
      <c r="AY234" s="17" t="s">
        <v>143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84</v>
      </c>
      <c r="BK234" s="238">
        <f>ROUND(I234*H234,2)</f>
        <v>0</v>
      </c>
      <c r="BL234" s="17" t="s">
        <v>150</v>
      </c>
      <c r="BM234" s="237" t="s">
        <v>770</v>
      </c>
    </row>
    <row r="235" s="13" customFormat="1">
      <c r="A235" s="13"/>
      <c r="B235" s="239"/>
      <c r="C235" s="240"/>
      <c r="D235" s="241" t="s">
        <v>152</v>
      </c>
      <c r="E235" s="242" t="s">
        <v>1</v>
      </c>
      <c r="F235" s="243" t="s">
        <v>771</v>
      </c>
      <c r="G235" s="240"/>
      <c r="H235" s="244">
        <v>1</v>
      </c>
      <c r="I235" s="245"/>
      <c r="J235" s="240"/>
      <c r="K235" s="240"/>
      <c r="L235" s="246"/>
      <c r="M235" s="247"/>
      <c r="N235" s="248"/>
      <c r="O235" s="248"/>
      <c r="P235" s="248"/>
      <c r="Q235" s="248"/>
      <c r="R235" s="248"/>
      <c r="S235" s="248"/>
      <c r="T235" s="24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0" t="s">
        <v>152</v>
      </c>
      <c r="AU235" s="250" t="s">
        <v>86</v>
      </c>
      <c r="AV235" s="13" t="s">
        <v>86</v>
      </c>
      <c r="AW235" s="13" t="s">
        <v>32</v>
      </c>
      <c r="AX235" s="13" t="s">
        <v>77</v>
      </c>
      <c r="AY235" s="250" t="s">
        <v>143</v>
      </c>
    </row>
    <row r="236" s="13" customFormat="1">
      <c r="A236" s="13"/>
      <c r="B236" s="239"/>
      <c r="C236" s="240"/>
      <c r="D236" s="241" t="s">
        <v>152</v>
      </c>
      <c r="E236" s="242" t="s">
        <v>1</v>
      </c>
      <c r="F236" s="243" t="s">
        <v>357</v>
      </c>
      <c r="G236" s="240"/>
      <c r="H236" s="244">
        <v>1</v>
      </c>
      <c r="I236" s="245"/>
      <c r="J236" s="240"/>
      <c r="K236" s="240"/>
      <c r="L236" s="246"/>
      <c r="M236" s="247"/>
      <c r="N236" s="248"/>
      <c r="O236" s="248"/>
      <c r="P236" s="248"/>
      <c r="Q236" s="248"/>
      <c r="R236" s="248"/>
      <c r="S236" s="248"/>
      <c r="T236" s="24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0" t="s">
        <v>152</v>
      </c>
      <c r="AU236" s="250" t="s">
        <v>86</v>
      </c>
      <c r="AV236" s="13" t="s">
        <v>86</v>
      </c>
      <c r="AW236" s="13" t="s">
        <v>32</v>
      </c>
      <c r="AX236" s="13" t="s">
        <v>77</v>
      </c>
      <c r="AY236" s="250" t="s">
        <v>143</v>
      </c>
    </row>
    <row r="237" s="14" customFormat="1">
      <c r="A237" s="14"/>
      <c r="B237" s="251"/>
      <c r="C237" s="252"/>
      <c r="D237" s="241" t="s">
        <v>152</v>
      </c>
      <c r="E237" s="253" t="s">
        <v>1</v>
      </c>
      <c r="F237" s="254" t="s">
        <v>155</v>
      </c>
      <c r="G237" s="252"/>
      <c r="H237" s="255">
        <v>2</v>
      </c>
      <c r="I237" s="256"/>
      <c r="J237" s="252"/>
      <c r="K237" s="252"/>
      <c r="L237" s="257"/>
      <c r="M237" s="258"/>
      <c r="N237" s="259"/>
      <c r="O237" s="259"/>
      <c r="P237" s="259"/>
      <c r="Q237" s="259"/>
      <c r="R237" s="259"/>
      <c r="S237" s="259"/>
      <c r="T237" s="26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1" t="s">
        <v>152</v>
      </c>
      <c r="AU237" s="261" t="s">
        <v>86</v>
      </c>
      <c r="AV237" s="14" t="s">
        <v>150</v>
      </c>
      <c r="AW237" s="14" t="s">
        <v>32</v>
      </c>
      <c r="AX237" s="14" t="s">
        <v>84</v>
      </c>
      <c r="AY237" s="261" t="s">
        <v>143</v>
      </c>
    </row>
    <row r="238" s="2" customFormat="1" ht="16.5" customHeight="1">
      <c r="A238" s="38"/>
      <c r="B238" s="39"/>
      <c r="C238" s="226" t="s">
        <v>346</v>
      </c>
      <c r="D238" s="226" t="s">
        <v>145</v>
      </c>
      <c r="E238" s="227" t="s">
        <v>359</v>
      </c>
      <c r="F238" s="228" t="s">
        <v>360</v>
      </c>
      <c r="G238" s="229" t="s">
        <v>148</v>
      </c>
      <c r="H238" s="230">
        <v>17.975999999999999</v>
      </c>
      <c r="I238" s="231"/>
      <c r="J238" s="232">
        <f>ROUND(I238*H238,2)</f>
        <v>0</v>
      </c>
      <c r="K238" s="228" t="s">
        <v>149</v>
      </c>
      <c r="L238" s="44"/>
      <c r="M238" s="233" t="s">
        <v>1</v>
      </c>
      <c r="N238" s="234" t="s">
        <v>42</v>
      </c>
      <c r="O238" s="91"/>
      <c r="P238" s="235">
        <f>O238*H238</f>
        <v>0</v>
      </c>
      <c r="Q238" s="235">
        <v>0.023099999999999999</v>
      </c>
      <c r="R238" s="235">
        <f>Q238*H238</f>
        <v>0.41524559999999994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150</v>
      </c>
      <c r="AT238" s="237" t="s">
        <v>145</v>
      </c>
      <c r="AU238" s="237" t="s">
        <v>86</v>
      </c>
      <c r="AY238" s="17" t="s">
        <v>143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84</v>
      </c>
      <c r="BK238" s="238">
        <f>ROUND(I238*H238,2)</f>
        <v>0</v>
      </c>
      <c r="BL238" s="17" t="s">
        <v>150</v>
      </c>
      <c r="BM238" s="237" t="s">
        <v>361</v>
      </c>
    </row>
    <row r="239" s="13" customFormat="1">
      <c r="A239" s="13"/>
      <c r="B239" s="239"/>
      <c r="C239" s="240"/>
      <c r="D239" s="241" t="s">
        <v>152</v>
      </c>
      <c r="E239" s="242" t="s">
        <v>1</v>
      </c>
      <c r="F239" s="243" t="s">
        <v>772</v>
      </c>
      <c r="G239" s="240"/>
      <c r="H239" s="244">
        <v>5.7560000000000002</v>
      </c>
      <c r="I239" s="245"/>
      <c r="J239" s="240"/>
      <c r="K239" s="240"/>
      <c r="L239" s="246"/>
      <c r="M239" s="247"/>
      <c r="N239" s="248"/>
      <c r="O239" s="248"/>
      <c r="P239" s="248"/>
      <c r="Q239" s="248"/>
      <c r="R239" s="248"/>
      <c r="S239" s="248"/>
      <c r="T239" s="24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0" t="s">
        <v>152</v>
      </c>
      <c r="AU239" s="250" t="s">
        <v>86</v>
      </c>
      <c r="AV239" s="13" t="s">
        <v>86</v>
      </c>
      <c r="AW239" s="13" t="s">
        <v>32</v>
      </c>
      <c r="AX239" s="13" t="s">
        <v>77</v>
      </c>
      <c r="AY239" s="250" t="s">
        <v>143</v>
      </c>
    </row>
    <row r="240" s="13" customFormat="1">
      <c r="A240" s="13"/>
      <c r="B240" s="239"/>
      <c r="C240" s="240"/>
      <c r="D240" s="241" t="s">
        <v>152</v>
      </c>
      <c r="E240" s="242" t="s">
        <v>1</v>
      </c>
      <c r="F240" s="243" t="s">
        <v>773</v>
      </c>
      <c r="G240" s="240"/>
      <c r="H240" s="244">
        <v>5.7560000000000002</v>
      </c>
      <c r="I240" s="245"/>
      <c r="J240" s="240"/>
      <c r="K240" s="240"/>
      <c r="L240" s="246"/>
      <c r="M240" s="247"/>
      <c r="N240" s="248"/>
      <c r="O240" s="248"/>
      <c r="P240" s="248"/>
      <c r="Q240" s="248"/>
      <c r="R240" s="248"/>
      <c r="S240" s="248"/>
      <c r="T240" s="24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0" t="s">
        <v>152</v>
      </c>
      <c r="AU240" s="250" t="s">
        <v>86</v>
      </c>
      <c r="AV240" s="13" t="s">
        <v>86</v>
      </c>
      <c r="AW240" s="13" t="s">
        <v>32</v>
      </c>
      <c r="AX240" s="13" t="s">
        <v>77</v>
      </c>
      <c r="AY240" s="250" t="s">
        <v>143</v>
      </c>
    </row>
    <row r="241" s="13" customFormat="1">
      <c r="A241" s="13"/>
      <c r="B241" s="239"/>
      <c r="C241" s="240"/>
      <c r="D241" s="241" t="s">
        <v>152</v>
      </c>
      <c r="E241" s="242" t="s">
        <v>1</v>
      </c>
      <c r="F241" s="243" t="s">
        <v>774</v>
      </c>
      <c r="G241" s="240"/>
      <c r="H241" s="244">
        <v>3.2320000000000002</v>
      </c>
      <c r="I241" s="245"/>
      <c r="J241" s="240"/>
      <c r="K241" s="240"/>
      <c r="L241" s="246"/>
      <c r="M241" s="247"/>
      <c r="N241" s="248"/>
      <c r="O241" s="248"/>
      <c r="P241" s="248"/>
      <c r="Q241" s="248"/>
      <c r="R241" s="248"/>
      <c r="S241" s="248"/>
      <c r="T241" s="24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0" t="s">
        <v>152</v>
      </c>
      <c r="AU241" s="250" t="s">
        <v>86</v>
      </c>
      <c r="AV241" s="13" t="s">
        <v>86</v>
      </c>
      <c r="AW241" s="13" t="s">
        <v>32</v>
      </c>
      <c r="AX241" s="13" t="s">
        <v>77</v>
      </c>
      <c r="AY241" s="250" t="s">
        <v>143</v>
      </c>
    </row>
    <row r="242" s="13" customFormat="1">
      <c r="A242" s="13"/>
      <c r="B242" s="239"/>
      <c r="C242" s="240"/>
      <c r="D242" s="241" t="s">
        <v>152</v>
      </c>
      <c r="E242" s="242" t="s">
        <v>1</v>
      </c>
      <c r="F242" s="243" t="s">
        <v>775</v>
      </c>
      <c r="G242" s="240"/>
      <c r="H242" s="244">
        <v>3.2320000000000002</v>
      </c>
      <c r="I242" s="245"/>
      <c r="J242" s="240"/>
      <c r="K242" s="240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152</v>
      </c>
      <c r="AU242" s="250" t="s">
        <v>86</v>
      </c>
      <c r="AV242" s="13" t="s">
        <v>86</v>
      </c>
      <c r="AW242" s="13" t="s">
        <v>32</v>
      </c>
      <c r="AX242" s="13" t="s">
        <v>77</v>
      </c>
      <c r="AY242" s="250" t="s">
        <v>143</v>
      </c>
    </row>
    <row r="243" s="15" customFormat="1">
      <c r="A243" s="15"/>
      <c r="B243" s="262"/>
      <c r="C243" s="263"/>
      <c r="D243" s="241" t="s">
        <v>152</v>
      </c>
      <c r="E243" s="264" t="s">
        <v>1</v>
      </c>
      <c r="F243" s="265" t="s">
        <v>776</v>
      </c>
      <c r="G243" s="263"/>
      <c r="H243" s="266">
        <v>17.975999999999999</v>
      </c>
      <c r="I243" s="267"/>
      <c r="J243" s="263"/>
      <c r="K243" s="263"/>
      <c r="L243" s="268"/>
      <c r="M243" s="269"/>
      <c r="N243" s="270"/>
      <c r="O243" s="270"/>
      <c r="P243" s="270"/>
      <c r="Q243" s="270"/>
      <c r="R243" s="270"/>
      <c r="S243" s="270"/>
      <c r="T243" s="271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2" t="s">
        <v>152</v>
      </c>
      <c r="AU243" s="272" t="s">
        <v>86</v>
      </c>
      <c r="AV243" s="15" t="s">
        <v>161</v>
      </c>
      <c r="AW243" s="15" t="s">
        <v>32</v>
      </c>
      <c r="AX243" s="15" t="s">
        <v>77</v>
      </c>
      <c r="AY243" s="272" t="s">
        <v>143</v>
      </c>
    </row>
    <row r="244" s="14" customFormat="1">
      <c r="A244" s="14"/>
      <c r="B244" s="251"/>
      <c r="C244" s="252"/>
      <c r="D244" s="241" t="s">
        <v>152</v>
      </c>
      <c r="E244" s="253" t="s">
        <v>1</v>
      </c>
      <c r="F244" s="254" t="s">
        <v>367</v>
      </c>
      <c r="G244" s="252"/>
      <c r="H244" s="255">
        <v>17.975999999999999</v>
      </c>
      <c r="I244" s="256"/>
      <c r="J244" s="252"/>
      <c r="K244" s="252"/>
      <c r="L244" s="257"/>
      <c r="M244" s="258"/>
      <c r="N244" s="259"/>
      <c r="O244" s="259"/>
      <c r="P244" s="259"/>
      <c r="Q244" s="259"/>
      <c r="R244" s="259"/>
      <c r="S244" s="259"/>
      <c r="T244" s="260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1" t="s">
        <v>152</v>
      </c>
      <c r="AU244" s="261" t="s">
        <v>86</v>
      </c>
      <c r="AV244" s="14" t="s">
        <v>150</v>
      </c>
      <c r="AW244" s="14" t="s">
        <v>32</v>
      </c>
      <c r="AX244" s="14" t="s">
        <v>84</v>
      </c>
      <c r="AY244" s="261" t="s">
        <v>143</v>
      </c>
    </row>
    <row r="245" s="2" customFormat="1" ht="16.5" customHeight="1">
      <c r="A245" s="38"/>
      <c r="B245" s="39"/>
      <c r="C245" s="226" t="s">
        <v>351</v>
      </c>
      <c r="D245" s="226" t="s">
        <v>145</v>
      </c>
      <c r="E245" s="227" t="s">
        <v>369</v>
      </c>
      <c r="F245" s="228" t="s">
        <v>370</v>
      </c>
      <c r="G245" s="229" t="s">
        <v>174</v>
      </c>
      <c r="H245" s="230">
        <v>0.073999999999999996</v>
      </c>
      <c r="I245" s="231"/>
      <c r="J245" s="232">
        <f>ROUND(I245*H245,2)</f>
        <v>0</v>
      </c>
      <c r="K245" s="228" t="s">
        <v>149</v>
      </c>
      <c r="L245" s="44"/>
      <c r="M245" s="233" t="s">
        <v>1</v>
      </c>
      <c r="N245" s="234" t="s">
        <v>42</v>
      </c>
      <c r="O245" s="91"/>
      <c r="P245" s="235">
        <f>O245*H245</f>
        <v>0</v>
      </c>
      <c r="Q245" s="235">
        <v>2.5018699999999998</v>
      </c>
      <c r="R245" s="235">
        <f>Q245*H245</f>
        <v>0.18513837999999996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150</v>
      </c>
      <c r="AT245" s="237" t="s">
        <v>145</v>
      </c>
      <c r="AU245" s="237" t="s">
        <v>86</v>
      </c>
      <c r="AY245" s="17" t="s">
        <v>143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84</v>
      </c>
      <c r="BK245" s="238">
        <f>ROUND(I245*H245,2)</f>
        <v>0</v>
      </c>
      <c r="BL245" s="17" t="s">
        <v>150</v>
      </c>
      <c r="BM245" s="237" t="s">
        <v>777</v>
      </c>
    </row>
    <row r="246" s="13" customFormat="1">
      <c r="A246" s="13"/>
      <c r="B246" s="239"/>
      <c r="C246" s="240"/>
      <c r="D246" s="241" t="s">
        <v>152</v>
      </c>
      <c r="E246" s="242" t="s">
        <v>1</v>
      </c>
      <c r="F246" s="243" t="s">
        <v>372</v>
      </c>
      <c r="G246" s="240"/>
      <c r="H246" s="244">
        <v>0.073999999999999996</v>
      </c>
      <c r="I246" s="245"/>
      <c r="J246" s="240"/>
      <c r="K246" s="240"/>
      <c r="L246" s="246"/>
      <c r="M246" s="247"/>
      <c r="N246" s="248"/>
      <c r="O246" s="248"/>
      <c r="P246" s="248"/>
      <c r="Q246" s="248"/>
      <c r="R246" s="248"/>
      <c r="S246" s="248"/>
      <c r="T246" s="24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0" t="s">
        <v>152</v>
      </c>
      <c r="AU246" s="250" t="s">
        <v>86</v>
      </c>
      <c r="AV246" s="13" t="s">
        <v>86</v>
      </c>
      <c r="AW246" s="13" t="s">
        <v>32</v>
      </c>
      <c r="AX246" s="13" t="s">
        <v>84</v>
      </c>
      <c r="AY246" s="250" t="s">
        <v>143</v>
      </c>
    </row>
    <row r="247" s="2" customFormat="1" ht="21.75" customHeight="1">
      <c r="A247" s="38"/>
      <c r="B247" s="39"/>
      <c r="C247" s="226" t="s">
        <v>358</v>
      </c>
      <c r="D247" s="226" t="s">
        <v>145</v>
      </c>
      <c r="E247" s="227" t="s">
        <v>374</v>
      </c>
      <c r="F247" s="228" t="s">
        <v>375</v>
      </c>
      <c r="G247" s="229" t="s">
        <v>174</v>
      </c>
      <c r="H247" s="230">
        <v>0.073999999999999996</v>
      </c>
      <c r="I247" s="231"/>
      <c r="J247" s="232">
        <f>ROUND(I247*H247,2)</f>
        <v>0</v>
      </c>
      <c r="K247" s="228" t="s">
        <v>149</v>
      </c>
      <c r="L247" s="44"/>
      <c r="M247" s="233" t="s">
        <v>1</v>
      </c>
      <c r="N247" s="234" t="s">
        <v>42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150</v>
      </c>
      <c r="AT247" s="237" t="s">
        <v>145</v>
      </c>
      <c r="AU247" s="237" t="s">
        <v>86</v>
      </c>
      <c r="AY247" s="17" t="s">
        <v>143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84</v>
      </c>
      <c r="BK247" s="238">
        <f>ROUND(I247*H247,2)</f>
        <v>0</v>
      </c>
      <c r="BL247" s="17" t="s">
        <v>150</v>
      </c>
      <c r="BM247" s="237" t="s">
        <v>778</v>
      </c>
    </row>
    <row r="248" s="2" customFormat="1" ht="16.5" customHeight="1">
      <c r="A248" s="38"/>
      <c r="B248" s="39"/>
      <c r="C248" s="226" t="s">
        <v>368</v>
      </c>
      <c r="D248" s="226" t="s">
        <v>145</v>
      </c>
      <c r="E248" s="227" t="s">
        <v>378</v>
      </c>
      <c r="F248" s="228" t="s">
        <v>379</v>
      </c>
      <c r="G248" s="229" t="s">
        <v>215</v>
      </c>
      <c r="H248" s="230">
        <v>0.0040000000000000001</v>
      </c>
      <c r="I248" s="231"/>
      <c r="J248" s="232">
        <f>ROUND(I248*H248,2)</f>
        <v>0</v>
      </c>
      <c r="K248" s="228" t="s">
        <v>149</v>
      </c>
      <c r="L248" s="44"/>
      <c r="M248" s="233" t="s">
        <v>1</v>
      </c>
      <c r="N248" s="234" t="s">
        <v>42</v>
      </c>
      <c r="O248" s="91"/>
      <c r="P248" s="235">
        <f>O248*H248</f>
        <v>0</v>
      </c>
      <c r="Q248" s="235">
        <v>1.06277</v>
      </c>
      <c r="R248" s="235">
        <f>Q248*H248</f>
        <v>0.00425108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150</v>
      </c>
      <c r="AT248" s="237" t="s">
        <v>145</v>
      </c>
      <c r="AU248" s="237" t="s">
        <v>86</v>
      </c>
      <c r="AY248" s="17" t="s">
        <v>143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84</v>
      </c>
      <c r="BK248" s="238">
        <f>ROUND(I248*H248,2)</f>
        <v>0</v>
      </c>
      <c r="BL248" s="17" t="s">
        <v>150</v>
      </c>
      <c r="BM248" s="237" t="s">
        <v>779</v>
      </c>
    </row>
    <row r="249" s="13" customFormat="1">
      <c r="A249" s="13"/>
      <c r="B249" s="239"/>
      <c r="C249" s="240"/>
      <c r="D249" s="241" t="s">
        <v>152</v>
      </c>
      <c r="E249" s="242" t="s">
        <v>1</v>
      </c>
      <c r="F249" s="243" t="s">
        <v>381</v>
      </c>
      <c r="G249" s="240"/>
      <c r="H249" s="244">
        <v>0.0040000000000000001</v>
      </c>
      <c r="I249" s="245"/>
      <c r="J249" s="240"/>
      <c r="K249" s="240"/>
      <c r="L249" s="246"/>
      <c r="M249" s="247"/>
      <c r="N249" s="248"/>
      <c r="O249" s="248"/>
      <c r="P249" s="248"/>
      <c r="Q249" s="248"/>
      <c r="R249" s="248"/>
      <c r="S249" s="248"/>
      <c r="T249" s="24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0" t="s">
        <v>152</v>
      </c>
      <c r="AU249" s="250" t="s">
        <v>86</v>
      </c>
      <c r="AV249" s="13" t="s">
        <v>86</v>
      </c>
      <c r="AW249" s="13" t="s">
        <v>32</v>
      </c>
      <c r="AX249" s="13" t="s">
        <v>84</v>
      </c>
      <c r="AY249" s="250" t="s">
        <v>143</v>
      </c>
    </row>
    <row r="250" s="2" customFormat="1" ht="21.75" customHeight="1">
      <c r="A250" s="38"/>
      <c r="B250" s="39"/>
      <c r="C250" s="226" t="s">
        <v>373</v>
      </c>
      <c r="D250" s="226" t="s">
        <v>145</v>
      </c>
      <c r="E250" s="227" t="s">
        <v>383</v>
      </c>
      <c r="F250" s="228" t="s">
        <v>384</v>
      </c>
      <c r="G250" s="229" t="s">
        <v>148</v>
      </c>
      <c r="H250" s="230">
        <v>6.7850000000000001</v>
      </c>
      <c r="I250" s="231"/>
      <c r="J250" s="232">
        <f>ROUND(I250*H250,2)</f>
        <v>0</v>
      </c>
      <c r="K250" s="228" t="s">
        <v>149</v>
      </c>
      <c r="L250" s="44"/>
      <c r="M250" s="233" t="s">
        <v>1</v>
      </c>
      <c r="N250" s="234" t="s">
        <v>42</v>
      </c>
      <c r="O250" s="91"/>
      <c r="P250" s="235">
        <f>O250*H250</f>
        <v>0</v>
      </c>
      <c r="Q250" s="235">
        <v>0.23973</v>
      </c>
      <c r="R250" s="235">
        <f>Q250*H250</f>
        <v>1.6265680499999999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150</v>
      </c>
      <c r="AT250" s="237" t="s">
        <v>145</v>
      </c>
      <c r="AU250" s="237" t="s">
        <v>86</v>
      </c>
      <c r="AY250" s="17" t="s">
        <v>143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84</v>
      </c>
      <c r="BK250" s="238">
        <f>ROUND(I250*H250,2)</f>
        <v>0</v>
      </c>
      <c r="BL250" s="17" t="s">
        <v>150</v>
      </c>
      <c r="BM250" s="237" t="s">
        <v>385</v>
      </c>
    </row>
    <row r="251" s="13" customFormat="1">
      <c r="A251" s="13"/>
      <c r="B251" s="239"/>
      <c r="C251" s="240"/>
      <c r="D251" s="241" t="s">
        <v>152</v>
      </c>
      <c r="E251" s="242" t="s">
        <v>1</v>
      </c>
      <c r="F251" s="243" t="s">
        <v>736</v>
      </c>
      <c r="G251" s="240"/>
      <c r="H251" s="244">
        <v>6.7850000000000001</v>
      </c>
      <c r="I251" s="245"/>
      <c r="J251" s="240"/>
      <c r="K251" s="240"/>
      <c r="L251" s="246"/>
      <c r="M251" s="247"/>
      <c r="N251" s="248"/>
      <c r="O251" s="248"/>
      <c r="P251" s="248"/>
      <c r="Q251" s="248"/>
      <c r="R251" s="248"/>
      <c r="S251" s="248"/>
      <c r="T251" s="24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0" t="s">
        <v>152</v>
      </c>
      <c r="AU251" s="250" t="s">
        <v>86</v>
      </c>
      <c r="AV251" s="13" t="s">
        <v>86</v>
      </c>
      <c r="AW251" s="13" t="s">
        <v>32</v>
      </c>
      <c r="AX251" s="13" t="s">
        <v>84</v>
      </c>
      <c r="AY251" s="250" t="s">
        <v>143</v>
      </c>
    </row>
    <row r="252" s="12" customFormat="1" ht="22.8" customHeight="1">
      <c r="A252" s="12"/>
      <c r="B252" s="210"/>
      <c r="C252" s="211"/>
      <c r="D252" s="212" t="s">
        <v>76</v>
      </c>
      <c r="E252" s="224" t="s">
        <v>189</v>
      </c>
      <c r="F252" s="224" t="s">
        <v>387</v>
      </c>
      <c r="G252" s="211"/>
      <c r="H252" s="211"/>
      <c r="I252" s="214"/>
      <c r="J252" s="225">
        <f>BK252</f>
        <v>0</v>
      </c>
      <c r="K252" s="211"/>
      <c r="L252" s="216"/>
      <c r="M252" s="217"/>
      <c r="N252" s="218"/>
      <c r="O252" s="218"/>
      <c r="P252" s="219">
        <f>SUM(P253:P262)</f>
        <v>0</v>
      </c>
      <c r="Q252" s="218"/>
      <c r="R252" s="219">
        <f>SUM(R253:R262)</f>
        <v>0.63141000000000003</v>
      </c>
      <c r="S252" s="218"/>
      <c r="T252" s="220">
        <f>SUM(T253:T262)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1" t="s">
        <v>84</v>
      </c>
      <c r="AT252" s="222" t="s">
        <v>76</v>
      </c>
      <c r="AU252" s="222" t="s">
        <v>84</v>
      </c>
      <c r="AY252" s="221" t="s">
        <v>143</v>
      </c>
      <c r="BK252" s="223">
        <f>SUM(BK253:BK262)</f>
        <v>0</v>
      </c>
    </row>
    <row r="253" s="2" customFormat="1" ht="16.5" customHeight="1">
      <c r="A253" s="38"/>
      <c r="B253" s="39"/>
      <c r="C253" s="226" t="s">
        <v>377</v>
      </c>
      <c r="D253" s="226" t="s">
        <v>145</v>
      </c>
      <c r="E253" s="227" t="s">
        <v>389</v>
      </c>
      <c r="F253" s="228" t="s">
        <v>390</v>
      </c>
      <c r="G253" s="229" t="s">
        <v>308</v>
      </c>
      <c r="H253" s="230">
        <v>1</v>
      </c>
      <c r="I253" s="231"/>
      <c r="J253" s="232">
        <f>ROUND(I253*H253,2)</f>
        <v>0</v>
      </c>
      <c r="K253" s="228" t="s">
        <v>149</v>
      </c>
      <c r="L253" s="44"/>
      <c r="M253" s="233" t="s">
        <v>1</v>
      </c>
      <c r="N253" s="234" t="s">
        <v>42</v>
      </c>
      <c r="O253" s="91"/>
      <c r="P253" s="235">
        <f>O253*H253</f>
        <v>0</v>
      </c>
      <c r="Q253" s="235">
        <v>0.29558000000000001</v>
      </c>
      <c r="R253" s="235">
        <f>Q253*H253</f>
        <v>0.29558000000000001</v>
      </c>
      <c r="S253" s="235">
        <v>0</v>
      </c>
      <c r="T253" s="236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7" t="s">
        <v>150</v>
      </c>
      <c r="AT253" s="237" t="s">
        <v>145</v>
      </c>
      <c r="AU253" s="237" t="s">
        <v>86</v>
      </c>
      <c r="AY253" s="17" t="s">
        <v>143</v>
      </c>
      <c r="BE253" s="238">
        <f>IF(N253="základní",J253,0)</f>
        <v>0</v>
      </c>
      <c r="BF253" s="238">
        <f>IF(N253="snížená",J253,0)</f>
        <v>0</v>
      </c>
      <c r="BG253" s="238">
        <f>IF(N253="zákl. přenesená",J253,0)</f>
        <v>0</v>
      </c>
      <c r="BH253" s="238">
        <f>IF(N253="sníž. přenesená",J253,0)</f>
        <v>0</v>
      </c>
      <c r="BI253" s="238">
        <f>IF(N253="nulová",J253,0)</f>
        <v>0</v>
      </c>
      <c r="BJ253" s="17" t="s">
        <v>84</v>
      </c>
      <c r="BK253" s="238">
        <f>ROUND(I253*H253,2)</f>
        <v>0</v>
      </c>
      <c r="BL253" s="17" t="s">
        <v>150</v>
      </c>
      <c r="BM253" s="237" t="s">
        <v>391</v>
      </c>
    </row>
    <row r="254" s="13" customFormat="1">
      <c r="A254" s="13"/>
      <c r="B254" s="239"/>
      <c r="C254" s="240"/>
      <c r="D254" s="241" t="s">
        <v>152</v>
      </c>
      <c r="E254" s="242" t="s">
        <v>1</v>
      </c>
      <c r="F254" s="243" t="s">
        <v>392</v>
      </c>
      <c r="G254" s="240"/>
      <c r="H254" s="244">
        <v>1</v>
      </c>
      <c r="I254" s="245"/>
      <c r="J254" s="240"/>
      <c r="K254" s="240"/>
      <c r="L254" s="246"/>
      <c r="M254" s="247"/>
      <c r="N254" s="248"/>
      <c r="O254" s="248"/>
      <c r="P254" s="248"/>
      <c r="Q254" s="248"/>
      <c r="R254" s="248"/>
      <c r="S254" s="248"/>
      <c r="T254" s="24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0" t="s">
        <v>152</v>
      </c>
      <c r="AU254" s="250" t="s">
        <v>86</v>
      </c>
      <c r="AV254" s="13" t="s">
        <v>86</v>
      </c>
      <c r="AW254" s="13" t="s">
        <v>32</v>
      </c>
      <c r="AX254" s="13" t="s">
        <v>84</v>
      </c>
      <c r="AY254" s="250" t="s">
        <v>143</v>
      </c>
    </row>
    <row r="255" s="2" customFormat="1" ht="16.5" customHeight="1">
      <c r="A255" s="38"/>
      <c r="B255" s="39"/>
      <c r="C255" s="226" t="s">
        <v>382</v>
      </c>
      <c r="D255" s="226" t="s">
        <v>145</v>
      </c>
      <c r="E255" s="227" t="s">
        <v>394</v>
      </c>
      <c r="F255" s="228" t="s">
        <v>395</v>
      </c>
      <c r="G255" s="229" t="s">
        <v>308</v>
      </c>
      <c r="H255" s="230">
        <v>2</v>
      </c>
      <c r="I255" s="231"/>
      <c r="J255" s="232">
        <f>ROUND(I255*H255,2)</f>
        <v>0</v>
      </c>
      <c r="K255" s="228" t="s">
        <v>149</v>
      </c>
      <c r="L255" s="44"/>
      <c r="M255" s="233" t="s">
        <v>1</v>
      </c>
      <c r="N255" s="234" t="s">
        <v>42</v>
      </c>
      <c r="O255" s="91"/>
      <c r="P255" s="235">
        <f>O255*H255</f>
        <v>0</v>
      </c>
      <c r="Q255" s="235">
        <v>0.00165</v>
      </c>
      <c r="R255" s="235">
        <f>Q255*H255</f>
        <v>0.0033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150</v>
      </c>
      <c r="AT255" s="237" t="s">
        <v>145</v>
      </c>
      <c r="AU255" s="237" t="s">
        <v>86</v>
      </c>
      <c r="AY255" s="17" t="s">
        <v>143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84</v>
      </c>
      <c r="BK255" s="238">
        <f>ROUND(I255*H255,2)</f>
        <v>0</v>
      </c>
      <c r="BL255" s="17" t="s">
        <v>150</v>
      </c>
      <c r="BM255" s="237" t="s">
        <v>396</v>
      </c>
    </row>
    <row r="256" s="2" customFormat="1" ht="16.5" customHeight="1">
      <c r="A256" s="38"/>
      <c r="B256" s="39"/>
      <c r="C256" s="273" t="s">
        <v>388</v>
      </c>
      <c r="D256" s="273" t="s">
        <v>239</v>
      </c>
      <c r="E256" s="274" t="s">
        <v>398</v>
      </c>
      <c r="F256" s="275" t="s">
        <v>399</v>
      </c>
      <c r="G256" s="276" t="s">
        <v>308</v>
      </c>
      <c r="H256" s="277">
        <v>2</v>
      </c>
      <c r="I256" s="278"/>
      <c r="J256" s="279">
        <f>ROUND(I256*H256,2)</f>
        <v>0</v>
      </c>
      <c r="K256" s="275" t="s">
        <v>149</v>
      </c>
      <c r="L256" s="280"/>
      <c r="M256" s="281" t="s">
        <v>1</v>
      </c>
      <c r="N256" s="282" t="s">
        <v>42</v>
      </c>
      <c r="O256" s="91"/>
      <c r="P256" s="235">
        <f>O256*H256</f>
        <v>0</v>
      </c>
      <c r="Q256" s="235">
        <v>0.0071999999999999998</v>
      </c>
      <c r="R256" s="235">
        <f>Q256*H256</f>
        <v>0.0144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189</v>
      </c>
      <c r="AT256" s="237" t="s">
        <v>239</v>
      </c>
      <c r="AU256" s="237" t="s">
        <v>86</v>
      </c>
      <c r="AY256" s="17" t="s">
        <v>143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84</v>
      </c>
      <c r="BK256" s="238">
        <f>ROUND(I256*H256,2)</f>
        <v>0</v>
      </c>
      <c r="BL256" s="17" t="s">
        <v>150</v>
      </c>
      <c r="BM256" s="237" t="s">
        <v>400</v>
      </c>
    </row>
    <row r="257" s="2" customFormat="1" ht="16.5" customHeight="1">
      <c r="A257" s="38"/>
      <c r="B257" s="39"/>
      <c r="C257" s="226" t="s">
        <v>393</v>
      </c>
      <c r="D257" s="226" t="s">
        <v>145</v>
      </c>
      <c r="E257" s="227" t="s">
        <v>406</v>
      </c>
      <c r="F257" s="228" t="s">
        <v>407</v>
      </c>
      <c r="G257" s="229" t="s">
        <v>308</v>
      </c>
      <c r="H257" s="230">
        <v>2</v>
      </c>
      <c r="I257" s="231"/>
      <c r="J257" s="232">
        <f>ROUND(I257*H257,2)</f>
        <v>0</v>
      </c>
      <c r="K257" s="228" t="s">
        <v>149</v>
      </c>
      <c r="L257" s="44"/>
      <c r="M257" s="233" t="s">
        <v>1</v>
      </c>
      <c r="N257" s="234" t="s">
        <v>42</v>
      </c>
      <c r="O257" s="91"/>
      <c r="P257" s="235">
        <f>O257*H257</f>
        <v>0</v>
      </c>
      <c r="Q257" s="235">
        <v>0.054460000000000001</v>
      </c>
      <c r="R257" s="235">
        <f>Q257*H257</f>
        <v>0.10892</v>
      </c>
      <c r="S257" s="235">
        <v>0</v>
      </c>
      <c r="T257" s="23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7" t="s">
        <v>150</v>
      </c>
      <c r="AT257" s="237" t="s">
        <v>145</v>
      </c>
      <c r="AU257" s="237" t="s">
        <v>86</v>
      </c>
      <c r="AY257" s="17" t="s">
        <v>143</v>
      </c>
      <c r="BE257" s="238">
        <f>IF(N257="základní",J257,0)</f>
        <v>0</v>
      </c>
      <c r="BF257" s="238">
        <f>IF(N257="snížená",J257,0)</f>
        <v>0</v>
      </c>
      <c r="BG257" s="238">
        <f>IF(N257="zákl. přenesená",J257,0)</f>
        <v>0</v>
      </c>
      <c r="BH257" s="238">
        <f>IF(N257="sníž. přenesená",J257,0)</f>
        <v>0</v>
      </c>
      <c r="BI257" s="238">
        <f>IF(N257="nulová",J257,0)</f>
        <v>0</v>
      </c>
      <c r="BJ257" s="17" t="s">
        <v>84</v>
      </c>
      <c r="BK257" s="238">
        <f>ROUND(I257*H257,2)</f>
        <v>0</v>
      </c>
      <c r="BL257" s="17" t="s">
        <v>150</v>
      </c>
      <c r="BM257" s="237" t="s">
        <v>408</v>
      </c>
    </row>
    <row r="258" s="2" customFormat="1" ht="21.75" customHeight="1">
      <c r="A258" s="38"/>
      <c r="B258" s="39"/>
      <c r="C258" s="226" t="s">
        <v>397</v>
      </c>
      <c r="D258" s="226" t="s">
        <v>145</v>
      </c>
      <c r="E258" s="227" t="s">
        <v>410</v>
      </c>
      <c r="F258" s="228" t="s">
        <v>411</v>
      </c>
      <c r="G258" s="229" t="s">
        <v>308</v>
      </c>
      <c r="H258" s="230">
        <v>2</v>
      </c>
      <c r="I258" s="231"/>
      <c r="J258" s="232">
        <f>ROUND(I258*H258,2)</f>
        <v>0</v>
      </c>
      <c r="K258" s="228" t="s">
        <v>149</v>
      </c>
      <c r="L258" s="44"/>
      <c r="M258" s="233" t="s">
        <v>1</v>
      </c>
      <c r="N258" s="234" t="s">
        <v>42</v>
      </c>
      <c r="O258" s="91"/>
      <c r="P258" s="235">
        <f>O258*H258</f>
        <v>0</v>
      </c>
      <c r="Q258" s="235">
        <v>0.0065500000000000003</v>
      </c>
      <c r="R258" s="235">
        <f>Q258*H258</f>
        <v>0.013100000000000001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150</v>
      </c>
      <c r="AT258" s="237" t="s">
        <v>145</v>
      </c>
      <c r="AU258" s="237" t="s">
        <v>86</v>
      </c>
      <c r="AY258" s="17" t="s">
        <v>143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84</v>
      </c>
      <c r="BK258" s="238">
        <f>ROUND(I258*H258,2)</f>
        <v>0</v>
      </c>
      <c r="BL258" s="17" t="s">
        <v>150</v>
      </c>
      <c r="BM258" s="237" t="s">
        <v>412</v>
      </c>
    </row>
    <row r="259" s="2" customFormat="1" ht="16.5" customHeight="1">
      <c r="A259" s="38"/>
      <c r="B259" s="39"/>
      <c r="C259" s="226" t="s">
        <v>401</v>
      </c>
      <c r="D259" s="226" t="s">
        <v>145</v>
      </c>
      <c r="E259" s="227" t="s">
        <v>414</v>
      </c>
      <c r="F259" s="228" t="s">
        <v>415</v>
      </c>
      <c r="G259" s="229" t="s">
        <v>308</v>
      </c>
      <c r="H259" s="230">
        <v>2</v>
      </c>
      <c r="I259" s="231"/>
      <c r="J259" s="232">
        <f>ROUND(I259*H259,2)</f>
        <v>0</v>
      </c>
      <c r="K259" s="228" t="s">
        <v>149</v>
      </c>
      <c r="L259" s="44"/>
      <c r="M259" s="233" t="s">
        <v>1</v>
      </c>
      <c r="N259" s="234" t="s">
        <v>42</v>
      </c>
      <c r="O259" s="91"/>
      <c r="P259" s="235">
        <f>O259*H259</f>
        <v>0</v>
      </c>
      <c r="Q259" s="235">
        <v>0</v>
      </c>
      <c r="R259" s="235">
        <f>Q259*H259</f>
        <v>0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150</v>
      </c>
      <c r="AT259" s="237" t="s">
        <v>145</v>
      </c>
      <c r="AU259" s="237" t="s">
        <v>86</v>
      </c>
      <c r="AY259" s="17" t="s">
        <v>143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84</v>
      </c>
      <c r="BK259" s="238">
        <f>ROUND(I259*H259,2)</f>
        <v>0</v>
      </c>
      <c r="BL259" s="17" t="s">
        <v>150</v>
      </c>
      <c r="BM259" s="237" t="s">
        <v>416</v>
      </c>
    </row>
    <row r="260" s="2" customFormat="1" ht="16.5" customHeight="1">
      <c r="A260" s="38"/>
      <c r="B260" s="39"/>
      <c r="C260" s="226" t="s">
        <v>405</v>
      </c>
      <c r="D260" s="226" t="s">
        <v>145</v>
      </c>
      <c r="E260" s="227" t="s">
        <v>418</v>
      </c>
      <c r="F260" s="228" t="s">
        <v>419</v>
      </c>
      <c r="G260" s="229" t="s">
        <v>308</v>
      </c>
      <c r="H260" s="230">
        <v>2</v>
      </c>
      <c r="I260" s="231"/>
      <c r="J260" s="232">
        <f>ROUND(I260*H260,2)</f>
        <v>0</v>
      </c>
      <c r="K260" s="228" t="s">
        <v>149</v>
      </c>
      <c r="L260" s="44"/>
      <c r="M260" s="233" t="s">
        <v>1</v>
      </c>
      <c r="N260" s="234" t="s">
        <v>42</v>
      </c>
      <c r="O260" s="91"/>
      <c r="P260" s="235">
        <f>O260*H260</f>
        <v>0</v>
      </c>
      <c r="Q260" s="235">
        <v>0.0064599999999999996</v>
      </c>
      <c r="R260" s="235">
        <f>Q260*H260</f>
        <v>0.012919999999999999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150</v>
      </c>
      <c r="AT260" s="237" t="s">
        <v>145</v>
      </c>
      <c r="AU260" s="237" t="s">
        <v>86</v>
      </c>
      <c r="AY260" s="17" t="s">
        <v>143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84</v>
      </c>
      <c r="BK260" s="238">
        <f>ROUND(I260*H260,2)</f>
        <v>0</v>
      </c>
      <c r="BL260" s="17" t="s">
        <v>150</v>
      </c>
      <c r="BM260" s="237" t="s">
        <v>420</v>
      </c>
    </row>
    <row r="261" s="2" customFormat="1" ht="16.5" customHeight="1">
      <c r="A261" s="38"/>
      <c r="B261" s="39"/>
      <c r="C261" s="226" t="s">
        <v>409</v>
      </c>
      <c r="D261" s="226" t="s">
        <v>145</v>
      </c>
      <c r="E261" s="227" t="s">
        <v>422</v>
      </c>
      <c r="F261" s="228" t="s">
        <v>423</v>
      </c>
      <c r="G261" s="229" t="s">
        <v>287</v>
      </c>
      <c r="H261" s="230">
        <v>1</v>
      </c>
      <c r="I261" s="231"/>
      <c r="J261" s="232">
        <f>ROUND(I261*H261,2)</f>
        <v>0</v>
      </c>
      <c r="K261" s="228" t="s">
        <v>149</v>
      </c>
      <c r="L261" s="44"/>
      <c r="M261" s="233" t="s">
        <v>1</v>
      </c>
      <c r="N261" s="234" t="s">
        <v>42</v>
      </c>
      <c r="O261" s="91"/>
      <c r="P261" s="235">
        <f>O261*H261</f>
        <v>0</v>
      </c>
      <c r="Q261" s="235">
        <v>0.18318999999999999</v>
      </c>
      <c r="R261" s="235">
        <f>Q261*H261</f>
        <v>0.18318999999999999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150</v>
      </c>
      <c r="AT261" s="237" t="s">
        <v>145</v>
      </c>
      <c r="AU261" s="237" t="s">
        <v>86</v>
      </c>
      <c r="AY261" s="17" t="s">
        <v>143</v>
      </c>
      <c r="BE261" s="238">
        <f>IF(N261="základní",J261,0)</f>
        <v>0</v>
      </c>
      <c r="BF261" s="238">
        <f>IF(N261="snížená",J261,0)</f>
        <v>0</v>
      </c>
      <c r="BG261" s="238">
        <f>IF(N261="zákl. přenesená",J261,0)</f>
        <v>0</v>
      </c>
      <c r="BH261" s="238">
        <f>IF(N261="sníž. přenesená",J261,0)</f>
        <v>0</v>
      </c>
      <c r="BI261" s="238">
        <f>IF(N261="nulová",J261,0)</f>
        <v>0</v>
      </c>
      <c r="BJ261" s="17" t="s">
        <v>84</v>
      </c>
      <c r="BK261" s="238">
        <f>ROUND(I261*H261,2)</f>
        <v>0</v>
      </c>
      <c r="BL261" s="17" t="s">
        <v>150</v>
      </c>
      <c r="BM261" s="237" t="s">
        <v>424</v>
      </c>
    </row>
    <row r="262" s="13" customFormat="1">
      <c r="A262" s="13"/>
      <c r="B262" s="239"/>
      <c r="C262" s="240"/>
      <c r="D262" s="241" t="s">
        <v>152</v>
      </c>
      <c r="E262" s="242" t="s">
        <v>1</v>
      </c>
      <c r="F262" s="243" t="s">
        <v>425</v>
      </c>
      <c r="G262" s="240"/>
      <c r="H262" s="244">
        <v>1</v>
      </c>
      <c r="I262" s="245"/>
      <c r="J262" s="240"/>
      <c r="K262" s="240"/>
      <c r="L262" s="246"/>
      <c r="M262" s="247"/>
      <c r="N262" s="248"/>
      <c r="O262" s="248"/>
      <c r="P262" s="248"/>
      <c r="Q262" s="248"/>
      <c r="R262" s="248"/>
      <c r="S262" s="248"/>
      <c r="T262" s="24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0" t="s">
        <v>152</v>
      </c>
      <c r="AU262" s="250" t="s">
        <v>86</v>
      </c>
      <c r="AV262" s="13" t="s">
        <v>86</v>
      </c>
      <c r="AW262" s="13" t="s">
        <v>32</v>
      </c>
      <c r="AX262" s="13" t="s">
        <v>84</v>
      </c>
      <c r="AY262" s="250" t="s">
        <v>143</v>
      </c>
    </row>
    <row r="263" s="12" customFormat="1" ht="22.8" customHeight="1">
      <c r="A263" s="12"/>
      <c r="B263" s="210"/>
      <c r="C263" s="211"/>
      <c r="D263" s="212" t="s">
        <v>76</v>
      </c>
      <c r="E263" s="224" t="s">
        <v>194</v>
      </c>
      <c r="F263" s="224" t="s">
        <v>430</v>
      </c>
      <c r="G263" s="211"/>
      <c r="H263" s="211"/>
      <c r="I263" s="214"/>
      <c r="J263" s="225">
        <f>BK263</f>
        <v>0</v>
      </c>
      <c r="K263" s="211"/>
      <c r="L263" s="216"/>
      <c r="M263" s="217"/>
      <c r="N263" s="218"/>
      <c r="O263" s="218"/>
      <c r="P263" s="219">
        <f>SUM(P264:P292)</f>
        <v>0</v>
      </c>
      <c r="Q263" s="218"/>
      <c r="R263" s="219">
        <f>SUM(R264:R292)</f>
        <v>0.26014799999999999</v>
      </c>
      <c r="S263" s="218"/>
      <c r="T263" s="220">
        <f>SUM(T264:T292)</f>
        <v>6.9143080000000001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21" t="s">
        <v>84</v>
      </c>
      <c r="AT263" s="222" t="s">
        <v>76</v>
      </c>
      <c r="AU263" s="222" t="s">
        <v>84</v>
      </c>
      <c r="AY263" s="221" t="s">
        <v>143</v>
      </c>
      <c r="BK263" s="223">
        <f>SUM(BK264:BK292)</f>
        <v>0</v>
      </c>
    </row>
    <row r="264" s="2" customFormat="1" ht="16.5" customHeight="1">
      <c r="A264" s="38"/>
      <c r="B264" s="39"/>
      <c r="C264" s="226" t="s">
        <v>413</v>
      </c>
      <c r="D264" s="226" t="s">
        <v>145</v>
      </c>
      <c r="E264" s="227" t="s">
        <v>780</v>
      </c>
      <c r="F264" s="228" t="s">
        <v>781</v>
      </c>
      <c r="G264" s="229" t="s">
        <v>287</v>
      </c>
      <c r="H264" s="230">
        <v>2</v>
      </c>
      <c r="I264" s="231"/>
      <c r="J264" s="232">
        <f>ROUND(I264*H264,2)</f>
        <v>0</v>
      </c>
      <c r="K264" s="228" t="s">
        <v>149</v>
      </c>
      <c r="L264" s="44"/>
      <c r="M264" s="233" t="s">
        <v>1</v>
      </c>
      <c r="N264" s="234" t="s">
        <v>42</v>
      </c>
      <c r="O264" s="91"/>
      <c r="P264" s="235">
        <f>O264*H264</f>
        <v>0</v>
      </c>
      <c r="Q264" s="235">
        <v>0.10095</v>
      </c>
      <c r="R264" s="235">
        <f>Q264*H264</f>
        <v>0.2019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150</v>
      </c>
      <c r="AT264" s="237" t="s">
        <v>145</v>
      </c>
      <c r="AU264" s="237" t="s">
        <v>86</v>
      </c>
      <c r="AY264" s="17" t="s">
        <v>143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84</v>
      </c>
      <c r="BK264" s="238">
        <f>ROUND(I264*H264,2)</f>
        <v>0</v>
      </c>
      <c r="BL264" s="17" t="s">
        <v>150</v>
      </c>
      <c r="BM264" s="237" t="s">
        <v>782</v>
      </c>
    </row>
    <row r="265" s="13" customFormat="1">
      <c r="A265" s="13"/>
      <c r="B265" s="239"/>
      <c r="C265" s="240"/>
      <c r="D265" s="241" t="s">
        <v>152</v>
      </c>
      <c r="E265" s="242" t="s">
        <v>1</v>
      </c>
      <c r="F265" s="243" t="s">
        <v>783</v>
      </c>
      <c r="G265" s="240"/>
      <c r="H265" s="244">
        <v>2</v>
      </c>
      <c r="I265" s="245"/>
      <c r="J265" s="240"/>
      <c r="K265" s="240"/>
      <c r="L265" s="246"/>
      <c r="M265" s="247"/>
      <c r="N265" s="248"/>
      <c r="O265" s="248"/>
      <c r="P265" s="248"/>
      <c r="Q265" s="248"/>
      <c r="R265" s="248"/>
      <c r="S265" s="248"/>
      <c r="T265" s="24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0" t="s">
        <v>152</v>
      </c>
      <c r="AU265" s="250" t="s">
        <v>86</v>
      </c>
      <c r="AV265" s="13" t="s">
        <v>86</v>
      </c>
      <c r="AW265" s="13" t="s">
        <v>32</v>
      </c>
      <c r="AX265" s="13" t="s">
        <v>84</v>
      </c>
      <c r="AY265" s="250" t="s">
        <v>143</v>
      </c>
    </row>
    <row r="266" s="2" customFormat="1" ht="16.5" customHeight="1">
      <c r="A266" s="38"/>
      <c r="B266" s="39"/>
      <c r="C266" s="273" t="s">
        <v>417</v>
      </c>
      <c r="D266" s="273" t="s">
        <v>239</v>
      </c>
      <c r="E266" s="274" t="s">
        <v>784</v>
      </c>
      <c r="F266" s="275" t="s">
        <v>785</v>
      </c>
      <c r="G266" s="276" t="s">
        <v>287</v>
      </c>
      <c r="H266" s="277">
        <v>2</v>
      </c>
      <c r="I266" s="278"/>
      <c r="J266" s="279">
        <f>ROUND(I266*H266,2)</f>
        <v>0</v>
      </c>
      <c r="K266" s="275" t="s">
        <v>149</v>
      </c>
      <c r="L266" s="280"/>
      <c r="M266" s="281" t="s">
        <v>1</v>
      </c>
      <c r="N266" s="282" t="s">
        <v>42</v>
      </c>
      <c r="O266" s="91"/>
      <c r="P266" s="235">
        <f>O266*H266</f>
        <v>0</v>
      </c>
      <c r="Q266" s="235">
        <v>0.028000000000000001</v>
      </c>
      <c r="R266" s="235">
        <f>Q266*H266</f>
        <v>0.056000000000000001</v>
      </c>
      <c r="S266" s="235">
        <v>0</v>
      </c>
      <c r="T266" s="23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7" t="s">
        <v>189</v>
      </c>
      <c r="AT266" s="237" t="s">
        <v>239</v>
      </c>
      <c r="AU266" s="237" t="s">
        <v>86</v>
      </c>
      <c r="AY266" s="17" t="s">
        <v>143</v>
      </c>
      <c r="BE266" s="238">
        <f>IF(N266="základní",J266,0)</f>
        <v>0</v>
      </c>
      <c r="BF266" s="238">
        <f>IF(N266="snížená",J266,0)</f>
        <v>0</v>
      </c>
      <c r="BG266" s="238">
        <f>IF(N266="zákl. přenesená",J266,0)</f>
        <v>0</v>
      </c>
      <c r="BH266" s="238">
        <f>IF(N266="sníž. přenesená",J266,0)</f>
        <v>0</v>
      </c>
      <c r="BI266" s="238">
        <f>IF(N266="nulová",J266,0)</f>
        <v>0</v>
      </c>
      <c r="BJ266" s="17" t="s">
        <v>84</v>
      </c>
      <c r="BK266" s="238">
        <f>ROUND(I266*H266,2)</f>
        <v>0</v>
      </c>
      <c r="BL266" s="17" t="s">
        <v>150</v>
      </c>
      <c r="BM266" s="237" t="s">
        <v>786</v>
      </c>
    </row>
    <row r="267" s="2" customFormat="1" ht="21.75" customHeight="1">
      <c r="A267" s="38"/>
      <c r="B267" s="39"/>
      <c r="C267" s="226" t="s">
        <v>421</v>
      </c>
      <c r="D267" s="226" t="s">
        <v>145</v>
      </c>
      <c r="E267" s="227" t="s">
        <v>442</v>
      </c>
      <c r="F267" s="228" t="s">
        <v>443</v>
      </c>
      <c r="G267" s="229" t="s">
        <v>174</v>
      </c>
      <c r="H267" s="230">
        <v>0.073999999999999996</v>
      </c>
      <c r="I267" s="231"/>
      <c r="J267" s="232">
        <f>ROUND(I267*H267,2)</f>
        <v>0</v>
      </c>
      <c r="K267" s="228" t="s">
        <v>149</v>
      </c>
      <c r="L267" s="44"/>
      <c r="M267" s="233" t="s">
        <v>1</v>
      </c>
      <c r="N267" s="234" t="s">
        <v>42</v>
      </c>
      <c r="O267" s="91"/>
      <c r="P267" s="235">
        <f>O267*H267</f>
        <v>0</v>
      </c>
      <c r="Q267" s="235">
        <v>0</v>
      </c>
      <c r="R267" s="235">
        <f>Q267*H267</f>
        <v>0</v>
      </c>
      <c r="S267" s="235">
        <v>2.2000000000000002</v>
      </c>
      <c r="T267" s="236">
        <f>S267*H267</f>
        <v>0.1628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150</v>
      </c>
      <c r="AT267" s="237" t="s">
        <v>145</v>
      </c>
      <c r="AU267" s="237" t="s">
        <v>86</v>
      </c>
      <c r="AY267" s="17" t="s">
        <v>143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84</v>
      </c>
      <c r="BK267" s="238">
        <f>ROUND(I267*H267,2)</f>
        <v>0</v>
      </c>
      <c r="BL267" s="17" t="s">
        <v>150</v>
      </c>
      <c r="BM267" s="237" t="s">
        <v>787</v>
      </c>
    </row>
    <row r="268" s="13" customFormat="1">
      <c r="A268" s="13"/>
      <c r="B268" s="239"/>
      <c r="C268" s="240"/>
      <c r="D268" s="241" t="s">
        <v>152</v>
      </c>
      <c r="E268" s="242" t="s">
        <v>1</v>
      </c>
      <c r="F268" s="243" t="s">
        <v>445</v>
      </c>
      <c r="G268" s="240"/>
      <c r="H268" s="244">
        <v>0.073999999999999996</v>
      </c>
      <c r="I268" s="245"/>
      <c r="J268" s="240"/>
      <c r="K268" s="240"/>
      <c r="L268" s="246"/>
      <c r="M268" s="247"/>
      <c r="N268" s="248"/>
      <c r="O268" s="248"/>
      <c r="P268" s="248"/>
      <c r="Q268" s="248"/>
      <c r="R268" s="248"/>
      <c r="S268" s="248"/>
      <c r="T268" s="24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0" t="s">
        <v>152</v>
      </c>
      <c r="AU268" s="250" t="s">
        <v>86</v>
      </c>
      <c r="AV268" s="13" t="s">
        <v>86</v>
      </c>
      <c r="AW268" s="13" t="s">
        <v>32</v>
      </c>
      <c r="AX268" s="13" t="s">
        <v>84</v>
      </c>
      <c r="AY268" s="250" t="s">
        <v>143</v>
      </c>
    </row>
    <row r="269" s="2" customFormat="1" ht="16.5" customHeight="1">
      <c r="A269" s="38"/>
      <c r="B269" s="39"/>
      <c r="C269" s="226" t="s">
        <v>426</v>
      </c>
      <c r="D269" s="226" t="s">
        <v>145</v>
      </c>
      <c r="E269" s="227" t="s">
        <v>447</v>
      </c>
      <c r="F269" s="228" t="s">
        <v>448</v>
      </c>
      <c r="G269" s="229" t="s">
        <v>174</v>
      </c>
      <c r="H269" s="230">
        <v>0.073999999999999996</v>
      </c>
      <c r="I269" s="231"/>
      <c r="J269" s="232">
        <f>ROUND(I269*H269,2)</f>
        <v>0</v>
      </c>
      <c r="K269" s="228" t="s">
        <v>149</v>
      </c>
      <c r="L269" s="44"/>
      <c r="M269" s="233" t="s">
        <v>1</v>
      </c>
      <c r="N269" s="234" t="s">
        <v>42</v>
      </c>
      <c r="O269" s="91"/>
      <c r="P269" s="235">
        <f>O269*H269</f>
        <v>0</v>
      </c>
      <c r="Q269" s="235">
        <v>0</v>
      </c>
      <c r="R269" s="235">
        <f>Q269*H269</f>
        <v>0</v>
      </c>
      <c r="S269" s="235">
        <v>0.043999999999999997</v>
      </c>
      <c r="T269" s="236">
        <f>S269*H269</f>
        <v>0.0032559999999999998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7" t="s">
        <v>150</v>
      </c>
      <c r="AT269" s="237" t="s">
        <v>145</v>
      </c>
      <c r="AU269" s="237" t="s">
        <v>86</v>
      </c>
      <c r="AY269" s="17" t="s">
        <v>143</v>
      </c>
      <c r="BE269" s="238">
        <f>IF(N269="základní",J269,0)</f>
        <v>0</v>
      </c>
      <c r="BF269" s="238">
        <f>IF(N269="snížená",J269,0)</f>
        <v>0</v>
      </c>
      <c r="BG269" s="238">
        <f>IF(N269="zákl. přenesená",J269,0)</f>
        <v>0</v>
      </c>
      <c r="BH269" s="238">
        <f>IF(N269="sníž. přenesená",J269,0)</f>
        <v>0</v>
      </c>
      <c r="BI269" s="238">
        <f>IF(N269="nulová",J269,0)</f>
        <v>0</v>
      </c>
      <c r="BJ269" s="17" t="s">
        <v>84</v>
      </c>
      <c r="BK269" s="238">
        <f>ROUND(I269*H269,2)</f>
        <v>0</v>
      </c>
      <c r="BL269" s="17" t="s">
        <v>150</v>
      </c>
      <c r="BM269" s="237" t="s">
        <v>788</v>
      </c>
    </row>
    <row r="270" s="2" customFormat="1" ht="16.5" customHeight="1">
      <c r="A270" s="38"/>
      <c r="B270" s="39"/>
      <c r="C270" s="226" t="s">
        <v>431</v>
      </c>
      <c r="D270" s="226" t="s">
        <v>145</v>
      </c>
      <c r="E270" s="227" t="s">
        <v>461</v>
      </c>
      <c r="F270" s="228" t="s">
        <v>462</v>
      </c>
      <c r="G270" s="229" t="s">
        <v>308</v>
      </c>
      <c r="H270" s="230">
        <v>1</v>
      </c>
      <c r="I270" s="231"/>
      <c r="J270" s="232">
        <f>ROUND(I270*H270,2)</f>
        <v>0</v>
      </c>
      <c r="K270" s="228" t="s">
        <v>149</v>
      </c>
      <c r="L270" s="44"/>
      <c r="M270" s="233" t="s">
        <v>1</v>
      </c>
      <c r="N270" s="234" t="s">
        <v>42</v>
      </c>
      <c r="O270" s="91"/>
      <c r="P270" s="235">
        <f>O270*H270</f>
        <v>0</v>
      </c>
      <c r="Q270" s="235">
        <v>0</v>
      </c>
      <c r="R270" s="235">
        <f>Q270*H270</f>
        <v>0</v>
      </c>
      <c r="S270" s="235">
        <v>0.099000000000000005</v>
      </c>
      <c r="T270" s="236">
        <f>S270*H270</f>
        <v>0.099000000000000005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150</v>
      </c>
      <c r="AT270" s="237" t="s">
        <v>145</v>
      </c>
      <c r="AU270" s="237" t="s">
        <v>86</v>
      </c>
      <c r="AY270" s="17" t="s">
        <v>143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84</v>
      </c>
      <c r="BK270" s="238">
        <f>ROUND(I270*H270,2)</f>
        <v>0</v>
      </c>
      <c r="BL270" s="17" t="s">
        <v>150</v>
      </c>
      <c r="BM270" s="237" t="s">
        <v>789</v>
      </c>
    </row>
    <row r="271" s="13" customFormat="1">
      <c r="A271" s="13"/>
      <c r="B271" s="239"/>
      <c r="C271" s="240"/>
      <c r="D271" s="241" t="s">
        <v>152</v>
      </c>
      <c r="E271" s="242" t="s">
        <v>1</v>
      </c>
      <c r="F271" s="243" t="s">
        <v>790</v>
      </c>
      <c r="G271" s="240"/>
      <c r="H271" s="244">
        <v>1</v>
      </c>
      <c r="I271" s="245"/>
      <c r="J271" s="240"/>
      <c r="K271" s="240"/>
      <c r="L271" s="246"/>
      <c r="M271" s="247"/>
      <c r="N271" s="248"/>
      <c r="O271" s="248"/>
      <c r="P271" s="248"/>
      <c r="Q271" s="248"/>
      <c r="R271" s="248"/>
      <c r="S271" s="248"/>
      <c r="T271" s="24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0" t="s">
        <v>152</v>
      </c>
      <c r="AU271" s="250" t="s">
        <v>86</v>
      </c>
      <c r="AV271" s="13" t="s">
        <v>86</v>
      </c>
      <c r="AW271" s="13" t="s">
        <v>32</v>
      </c>
      <c r="AX271" s="13" t="s">
        <v>84</v>
      </c>
      <c r="AY271" s="250" t="s">
        <v>143</v>
      </c>
    </row>
    <row r="272" s="2" customFormat="1" ht="16.5" customHeight="1">
      <c r="A272" s="38"/>
      <c r="B272" s="39"/>
      <c r="C272" s="226" t="s">
        <v>436</v>
      </c>
      <c r="D272" s="226" t="s">
        <v>145</v>
      </c>
      <c r="E272" s="227" t="s">
        <v>466</v>
      </c>
      <c r="F272" s="228" t="s">
        <v>467</v>
      </c>
      <c r="G272" s="229" t="s">
        <v>308</v>
      </c>
      <c r="H272" s="230">
        <v>2</v>
      </c>
      <c r="I272" s="231"/>
      <c r="J272" s="232">
        <f>ROUND(I272*H272,2)</f>
        <v>0</v>
      </c>
      <c r="K272" s="228" t="s">
        <v>149</v>
      </c>
      <c r="L272" s="44"/>
      <c r="M272" s="233" t="s">
        <v>1</v>
      </c>
      <c r="N272" s="234" t="s">
        <v>42</v>
      </c>
      <c r="O272" s="91"/>
      <c r="P272" s="235">
        <f>O272*H272</f>
        <v>0</v>
      </c>
      <c r="Q272" s="235">
        <v>0</v>
      </c>
      <c r="R272" s="235">
        <f>Q272*H272</f>
        <v>0</v>
      </c>
      <c r="S272" s="235">
        <v>0.059999999999999998</v>
      </c>
      <c r="T272" s="236">
        <f>S272*H272</f>
        <v>0.12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150</v>
      </c>
      <c r="AT272" s="237" t="s">
        <v>145</v>
      </c>
      <c r="AU272" s="237" t="s">
        <v>86</v>
      </c>
      <c r="AY272" s="17" t="s">
        <v>143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84</v>
      </c>
      <c r="BK272" s="238">
        <f>ROUND(I272*H272,2)</f>
        <v>0</v>
      </c>
      <c r="BL272" s="17" t="s">
        <v>150</v>
      </c>
      <c r="BM272" s="237" t="s">
        <v>468</v>
      </c>
    </row>
    <row r="273" s="13" customFormat="1">
      <c r="A273" s="13"/>
      <c r="B273" s="239"/>
      <c r="C273" s="240"/>
      <c r="D273" s="241" t="s">
        <v>152</v>
      </c>
      <c r="E273" s="242" t="s">
        <v>1</v>
      </c>
      <c r="F273" s="243" t="s">
        <v>469</v>
      </c>
      <c r="G273" s="240"/>
      <c r="H273" s="244">
        <v>2</v>
      </c>
      <c r="I273" s="245"/>
      <c r="J273" s="240"/>
      <c r="K273" s="240"/>
      <c r="L273" s="246"/>
      <c r="M273" s="247"/>
      <c r="N273" s="248"/>
      <c r="O273" s="248"/>
      <c r="P273" s="248"/>
      <c r="Q273" s="248"/>
      <c r="R273" s="248"/>
      <c r="S273" s="248"/>
      <c r="T273" s="24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0" t="s">
        <v>152</v>
      </c>
      <c r="AU273" s="250" t="s">
        <v>86</v>
      </c>
      <c r="AV273" s="13" t="s">
        <v>86</v>
      </c>
      <c r="AW273" s="13" t="s">
        <v>32</v>
      </c>
      <c r="AX273" s="13" t="s">
        <v>84</v>
      </c>
      <c r="AY273" s="250" t="s">
        <v>143</v>
      </c>
    </row>
    <row r="274" s="2" customFormat="1" ht="16.5" customHeight="1">
      <c r="A274" s="38"/>
      <c r="B274" s="39"/>
      <c r="C274" s="226" t="s">
        <v>441</v>
      </c>
      <c r="D274" s="226" t="s">
        <v>145</v>
      </c>
      <c r="E274" s="227" t="s">
        <v>471</v>
      </c>
      <c r="F274" s="228" t="s">
        <v>472</v>
      </c>
      <c r="G274" s="229" t="s">
        <v>308</v>
      </c>
      <c r="H274" s="230">
        <v>2</v>
      </c>
      <c r="I274" s="231"/>
      <c r="J274" s="232">
        <f>ROUND(I274*H274,2)</f>
        <v>0</v>
      </c>
      <c r="K274" s="228" t="s">
        <v>149</v>
      </c>
      <c r="L274" s="44"/>
      <c r="M274" s="233" t="s">
        <v>1</v>
      </c>
      <c r="N274" s="234" t="s">
        <v>42</v>
      </c>
      <c r="O274" s="91"/>
      <c r="P274" s="235">
        <f>O274*H274</f>
        <v>0</v>
      </c>
      <c r="Q274" s="235">
        <v>0</v>
      </c>
      <c r="R274" s="235">
        <f>Q274*H274</f>
        <v>0</v>
      </c>
      <c r="S274" s="235">
        <v>0.119</v>
      </c>
      <c r="T274" s="236">
        <f>S274*H274</f>
        <v>0.23799999999999999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7" t="s">
        <v>150</v>
      </c>
      <c r="AT274" s="237" t="s">
        <v>145</v>
      </c>
      <c r="AU274" s="237" t="s">
        <v>86</v>
      </c>
      <c r="AY274" s="17" t="s">
        <v>143</v>
      </c>
      <c r="BE274" s="238">
        <f>IF(N274="základní",J274,0)</f>
        <v>0</v>
      </c>
      <c r="BF274" s="238">
        <f>IF(N274="snížená",J274,0)</f>
        <v>0</v>
      </c>
      <c r="BG274" s="238">
        <f>IF(N274="zákl. přenesená",J274,0)</f>
        <v>0</v>
      </c>
      <c r="BH274" s="238">
        <f>IF(N274="sníž. přenesená",J274,0)</f>
        <v>0</v>
      </c>
      <c r="BI274" s="238">
        <f>IF(N274="nulová",J274,0)</f>
        <v>0</v>
      </c>
      <c r="BJ274" s="17" t="s">
        <v>84</v>
      </c>
      <c r="BK274" s="238">
        <f>ROUND(I274*H274,2)</f>
        <v>0</v>
      </c>
      <c r="BL274" s="17" t="s">
        <v>150</v>
      </c>
      <c r="BM274" s="237" t="s">
        <v>473</v>
      </c>
    </row>
    <row r="275" s="13" customFormat="1">
      <c r="A275" s="13"/>
      <c r="B275" s="239"/>
      <c r="C275" s="240"/>
      <c r="D275" s="241" t="s">
        <v>152</v>
      </c>
      <c r="E275" s="242" t="s">
        <v>1</v>
      </c>
      <c r="F275" s="243" t="s">
        <v>474</v>
      </c>
      <c r="G275" s="240"/>
      <c r="H275" s="244">
        <v>2</v>
      </c>
      <c r="I275" s="245"/>
      <c r="J275" s="240"/>
      <c r="K275" s="240"/>
      <c r="L275" s="246"/>
      <c r="M275" s="247"/>
      <c r="N275" s="248"/>
      <c r="O275" s="248"/>
      <c r="P275" s="248"/>
      <c r="Q275" s="248"/>
      <c r="R275" s="248"/>
      <c r="S275" s="248"/>
      <c r="T275" s="24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0" t="s">
        <v>152</v>
      </c>
      <c r="AU275" s="250" t="s">
        <v>86</v>
      </c>
      <c r="AV275" s="13" t="s">
        <v>86</v>
      </c>
      <c r="AW275" s="13" t="s">
        <v>32</v>
      </c>
      <c r="AX275" s="13" t="s">
        <v>84</v>
      </c>
      <c r="AY275" s="250" t="s">
        <v>143</v>
      </c>
    </row>
    <row r="276" s="2" customFormat="1" ht="16.5" customHeight="1">
      <c r="A276" s="38"/>
      <c r="B276" s="39"/>
      <c r="C276" s="226" t="s">
        <v>446</v>
      </c>
      <c r="D276" s="226" t="s">
        <v>145</v>
      </c>
      <c r="E276" s="227" t="s">
        <v>485</v>
      </c>
      <c r="F276" s="228" t="s">
        <v>486</v>
      </c>
      <c r="G276" s="229" t="s">
        <v>287</v>
      </c>
      <c r="H276" s="230">
        <v>0.80000000000000004</v>
      </c>
      <c r="I276" s="231"/>
      <c r="J276" s="232">
        <f>ROUND(I276*H276,2)</f>
        <v>0</v>
      </c>
      <c r="K276" s="228" t="s">
        <v>149</v>
      </c>
      <c r="L276" s="44"/>
      <c r="M276" s="233" t="s">
        <v>1</v>
      </c>
      <c r="N276" s="234" t="s">
        <v>42</v>
      </c>
      <c r="O276" s="91"/>
      <c r="P276" s="235">
        <f>O276*H276</f>
        <v>0</v>
      </c>
      <c r="Q276" s="235">
        <v>0.00281</v>
      </c>
      <c r="R276" s="235">
        <f>Q276*H276</f>
        <v>0.002248</v>
      </c>
      <c r="S276" s="235">
        <v>0.069000000000000006</v>
      </c>
      <c r="T276" s="236">
        <f>S276*H276</f>
        <v>0.055200000000000006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150</v>
      </c>
      <c r="AT276" s="237" t="s">
        <v>145</v>
      </c>
      <c r="AU276" s="237" t="s">
        <v>86</v>
      </c>
      <c r="AY276" s="17" t="s">
        <v>143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84</v>
      </c>
      <c r="BK276" s="238">
        <f>ROUND(I276*H276,2)</f>
        <v>0</v>
      </c>
      <c r="BL276" s="17" t="s">
        <v>150</v>
      </c>
      <c r="BM276" s="237" t="s">
        <v>791</v>
      </c>
    </row>
    <row r="277" s="13" customFormat="1">
      <c r="A277" s="13"/>
      <c r="B277" s="239"/>
      <c r="C277" s="240"/>
      <c r="D277" s="241" t="s">
        <v>152</v>
      </c>
      <c r="E277" s="242" t="s">
        <v>1</v>
      </c>
      <c r="F277" s="243" t="s">
        <v>488</v>
      </c>
      <c r="G277" s="240"/>
      <c r="H277" s="244">
        <v>0.80000000000000004</v>
      </c>
      <c r="I277" s="245"/>
      <c r="J277" s="240"/>
      <c r="K277" s="240"/>
      <c r="L277" s="246"/>
      <c r="M277" s="247"/>
      <c r="N277" s="248"/>
      <c r="O277" s="248"/>
      <c r="P277" s="248"/>
      <c r="Q277" s="248"/>
      <c r="R277" s="248"/>
      <c r="S277" s="248"/>
      <c r="T277" s="24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0" t="s">
        <v>152</v>
      </c>
      <c r="AU277" s="250" t="s">
        <v>86</v>
      </c>
      <c r="AV277" s="13" t="s">
        <v>86</v>
      </c>
      <c r="AW277" s="13" t="s">
        <v>32</v>
      </c>
      <c r="AX277" s="13" t="s">
        <v>84</v>
      </c>
      <c r="AY277" s="250" t="s">
        <v>143</v>
      </c>
    </row>
    <row r="278" s="2" customFormat="1" ht="16.5" customHeight="1">
      <c r="A278" s="38"/>
      <c r="B278" s="39"/>
      <c r="C278" s="226" t="s">
        <v>450</v>
      </c>
      <c r="D278" s="226" t="s">
        <v>145</v>
      </c>
      <c r="E278" s="227" t="s">
        <v>490</v>
      </c>
      <c r="F278" s="228" t="s">
        <v>491</v>
      </c>
      <c r="G278" s="229" t="s">
        <v>287</v>
      </c>
      <c r="H278" s="230">
        <v>4.7999999999999998</v>
      </c>
      <c r="I278" s="231"/>
      <c r="J278" s="232">
        <f>ROUND(I278*H278,2)</f>
        <v>0</v>
      </c>
      <c r="K278" s="228" t="s">
        <v>149</v>
      </c>
      <c r="L278" s="44"/>
      <c r="M278" s="233" t="s">
        <v>1</v>
      </c>
      <c r="N278" s="234" t="s">
        <v>42</v>
      </c>
      <c r="O278" s="91"/>
      <c r="P278" s="235">
        <f>O278*H278</f>
        <v>0</v>
      </c>
      <c r="Q278" s="235">
        <v>0</v>
      </c>
      <c r="R278" s="235">
        <f>Q278*H278</f>
        <v>0</v>
      </c>
      <c r="S278" s="235">
        <v>0</v>
      </c>
      <c r="T278" s="236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7" t="s">
        <v>150</v>
      </c>
      <c r="AT278" s="237" t="s">
        <v>145</v>
      </c>
      <c r="AU278" s="237" t="s">
        <v>86</v>
      </c>
      <c r="AY278" s="17" t="s">
        <v>143</v>
      </c>
      <c r="BE278" s="238">
        <f>IF(N278="základní",J278,0)</f>
        <v>0</v>
      </c>
      <c r="BF278" s="238">
        <f>IF(N278="snížená",J278,0)</f>
        <v>0</v>
      </c>
      <c r="BG278" s="238">
        <f>IF(N278="zákl. přenesená",J278,0)</f>
        <v>0</v>
      </c>
      <c r="BH278" s="238">
        <f>IF(N278="sníž. přenesená",J278,0)</f>
        <v>0</v>
      </c>
      <c r="BI278" s="238">
        <f>IF(N278="nulová",J278,0)</f>
        <v>0</v>
      </c>
      <c r="BJ278" s="17" t="s">
        <v>84</v>
      </c>
      <c r="BK278" s="238">
        <f>ROUND(I278*H278,2)</f>
        <v>0</v>
      </c>
      <c r="BL278" s="17" t="s">
        <v>150</v>
      </c>
      <c r="BM278" s="237" t="s">
        <v>792</v>
      </c>
    </row>
    <row r="279" s="13" customFormat="1">
      <c r="A279" s="13"/>
      <c r="B279" s="239"/>
      <c r="C279" s="240"/>
      <c r="D279" s="241" t="s">
        <v>152</v>
      </c>
      <c r="E279" s="242" t="s">
        <v>1</v>
      </c>
      <c r="F279" s="243" t="s">
        <v>493</v>
      </c>
      <c r="G279" s="240"/>
      <c r="H279" s="244">
        <v>2.7999999999999998</v>
      </c>
      <c r="I279" s="245"/>
      <c r="J279" s="240"/>
      <c r="K279" s="240"/>
      <c r="L279" s="246"/>
      <c r="M279" s="247"/>
      <c r="N279" s="248"/>
      <c r="O279" s="248"/>
      <c r="P279" s="248"/>
      <c r="Q279" s="248"/>
      <c r="R279" s="248"/>
      <c r="S279" s="248"/>
      <c r="T279" s="24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0" t="s">
        <v>152</v>
      </c>
      <c r="AU279" s="250" t="s">
        <v>86</v>
      </c>
      <c r="AV279" s="13" t="s">
        <v>86</v>
      </c>
      <c r="AW279" s="13" t="s">
        <v>32</v>
      </c>
      <c r="AX279" s="13" t="s">
        <v>77</v>
      </c>
      <c r="AY279" s="250" t="s">
        <v>143</v>
      </c>
    </row>
    <row r="280" s="13" customFormat="1">
      <c r="A280" s="13"/>
      <c r="B280" s="239"/>
      <c r="C280" s="240"/>
      <c r="D280" s="241" t="s">
        <v>152</v>
      </c>
      <c r="E280" s="242" t="s">
        <v>1</v>
      </c>
      <c r="F280" s="243" t="s">
        <v>494</v>
      </c>
      <c r="G280" s="240"/>
      <c r="H280" s="244">
        <v>2</v>
      </c>
      <c r="I280" s="245"/>
      <c r="J280" s="240"/>
      <c r="K280" s="240"/>
      <c r="L280" s="246"/>
      <c r="M280" s="247"/>
      <c r="N280" s="248"/>
      <c r="O280" s="248"/>
      <c r="P280" s="248"/>
      <c r="Q280" s="248"/>
      <c r="R280" s="248"/>
      <c r="S280" s="248"/>
      <c r="T280" s="24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0" t="s">
        <v>152</v>
      </c>
      <c r="AU280" s="250" t="s">
        <v>86</v>
      </c>
      <c r="AV280" s="13" t="s">
        <v>86</v>
      </c>
      <c r="AW280" s="13" t="s">
        <v>32</v>
      </c>
      <c r="AX280" s="13" t="s">
        <v>77</v>
      </c>
      <c r="AY280" s="250" t="s">
        <v>143</v>
      </c>
    </row>
    <row r="281" s="14" customFormat="1">
      <c r="A281" s="14"/>
      <c r="B281" s="251"/>
      <c r="C281" s="252"/>
      <c r="D281" s="241" t="s">
        <v>152</v>
      </c>
      <c r="E281" s="253" t="s">
        <v>1</v>
      </c>
      <c r="F281" s="254" t="s">
        <v>155</v>
      </c>
      <c r="G281" s="252"/>
      <c r="H281" s="255">
        <v>4.7999999999999998</v>
      </c>
      <c r="I281" s="256"/>
      <c r="J281" s="252"/>
      <c r="K281" s="252"/>
      <c r="L281" s="257"/>
      <c r="M281" s="258"/>
      <c r="N281" s="259"/>
      <c r="O281" s="259"/>
      <c r="P281" s="259"/>
      <c r="Q281" s="259"/>
      <c r="R281" s="259"/>
      <c r="S281" s="259"/>
      <c r="T281" s="26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1" t="s">
        <v>152</v>
      </c>
      <c r="AU281" s="261" t="s">
        <v>86</v>
      </c>
      <c r="AV281" s="14" t="s">
        <v>150</v>
      </c>
      <c r="AW281" s="14" t="s">
        <v>32</v>
      </c>
      <c r="AX281" s="14" t="s">
        <v>84</v>
      </c>
      <c r="AY281" s="261" t="s">
        <v>143</v>
      </c>
    </row>
    <row r="282" s="2" customFormat="1" ht="24.15" customHeight="1">
      <c r="A282" s="38"/>
      <c r="B282" s="39"/>
      <c r="C282" s="226" t="s">
        <v>455</v>
      </c>
      <c r="D282" s="226" t="s">
        <v>145</v>
      </c>
      <c r="E282" s="227" t="s">
        <v>496</v>
      </c>
      <c r="F282" s="228" t="s">
        <v>497</v>
      </c>
      <c r="G282" s="229" t="s">
        <v>148</v>
      </c>
      <c r="H282" s="230">
        <v>70.067999999999998</v>
      </c>
      <c r="I282" s="231"/>
      <c r="J282" s="232">
        <f>ROUND(I282*H282,2)</f>
        <v>0</v>
      </c>
      <c r="K282" s="228" t="s">
        <v>149</v>
      </c>
      <c r="L282" s="44"/>
      <c r="M282" s="233" t="s">
        <v>1</v>
      </c>
      <c r="N282" s="234" t="s">
        <v>42</v>
      </c>
      <c r="O282" s="91"/>
      <c r="P282" s="235">
        <f>O282*H282</f>
        <v>0</v>
      </c>
      <c r="Q282" s="235">
        <v>0</v>
      </c>
      <c r="R282" s="235">
        <f>Q282*H282</f>
        <v>0</v>
      </c>
      <c r="S282" s="235">
        <v>0.088999999999999996</v>
      </c>
      <c r="T282" s="236">
        <f>S282*H282</f>
        <v>6.2360519999999999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150</v>
      </c>
      <c r="AT282" s="237" t="s">
        <v>145</v>
      </c>
      <c r="AU282" s="237" t="s">
        <v>86</v>
      </c>
      <c r="AY282" s="17" t="s">
        <v>143</v>
      </c>
      <c r="BE282" s="238">
        <f>IF(N282="základní",J282,0)</f>
        <v>0</v>
      </c>
      <c r="BF282" s="238">
        <f>IF(N282="snížená",J282,0)</f>
        <v>0</v>
      </c>
      <c r="BG282" s="238">
        <f>IF(N282="zákl. přenesená",J282,0)</f>
        <v>0</v>
      </c>
      <c r="BH282" s="238">
        <f>IF(N282="sníž. přenesená",J282,0)</f>
        <v>0</v>
      </c>
      <c r="BI282" s="238">
        <f>IF(N282="nulová",J282,0)</f>
        <v>0</v>
      </c>
      <c r="BJ282" s="17" t="s">
        <v>84</v>
      </c>
      <c r="BK282" s="238">
        <f>ROUND(I282*H282,2)</f>
        <v>0</v>
      </c>
      <c r="BL282" s="17" t="s">
        <v>150</v>
      </c>
      <c r="BM282" s="237" t="s">
        <v>498</v>
      </c>
    </row>
    <row r="283" s="13" customFormat="1">
      <c r="A283" s="13"/>
      <c r="B283" s="239"/>
      <c r="C283" s="240"/>
      <c r="D283" s="241" t="s">
        <v>152</v>
      </c>
      <c r="E283" s="242" t="s">
        <v>1</v>
      </c>
      <c r="F283" s="243" t="s">
        <v>793</v>
      </c>
      <c r="G283" s="240"/>
      <c r="H283" s="244">
        <v>36.195999999999998</v>
      </c>
      <c r="I283" s="245"/>
      <c r="J283" s="240"/>
      <c r="K283" s="240"/>
      <c r="L283" s="246"/>
      <c r="M283" s="247"/>
      <c r="N283" s="248"/>
      <c r="O283" s="248"/>
      <c r="P283" s="248"/>
      <c r="Q283" s="248"/>
      <c r="R283" s="248"/>
      <c r="S283" s="248"/>
      <c r="T283" s="24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0" t="s">
        <v>152</v>
      </c>
      <c r="AU283" s="250" t="s">
        <v>86</v>
      </c>
      <c r="AV283" s="13" t="s">
        <v>86</v>
      </c>
      <c r="AW283" s="13" t="s">
        <v>32</v>
      </c>
      <c r="AX283" s="13" t="s">
        <v>77</v>
      </c>
      <c r="AY283" s="250" t="s">
        <v>143</v>
      </c>
    </row>
    <row r="284" s="13" customFormat="1">
      <c r="A284" s="13"/>
      <c r="B284" s="239"/>
      <c r="C284" s="240"/>
      <c r="D284" s="241" t="s">
        <v>152</v>
      </c>
      <c r="E284" s="242" t="s">
        <v>1</v>
      </c>
      <c r="F284" s="243" t="s">
        <v>794</v>
      </c>
      <c r="G284" s="240"/>
      <c r="H284" s="244">
        <v>15.948</v>
      </c>
      <c r="I284" s="245"/>
      <c r="J284" s="240"/>
      <c r="K284" s="240"/>
      <c r="L284" s="246"/>
      <c r="M284" s="247"/>
      <c r="N284" s="248"/>
      <c r="O284" s="248"/>
      <c r="P284" s="248"/>
      <c r="Q284" s="248"/>
      <c r="R284" s="248"/>
      <c r="S284" s="248"/>
      <c r="T284" s="24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0" t="s">
        <v>152</v>
      </c>
      <c r="AU284" s="250" t="s">
        <v>86</v>
      </c>
      <c r="AV284" s="13" t="s">
        <v>86</v>
      </c>
      <c r="AW284" s="13" t="s">
        <v>32</v>
      </c>
      <c r="AX284" s="13" t="s">
        <v>77</v>
      </c>
      <c r="AY284" s="250" t="s">
        <v>143</v>
      </c>
    </row>
    <row r="285" s="13" customFormat="1">
      <c r="A285" s="13"/>
      <c r="B285" s="239"/>
      <c r="C285" s="240"/>
      <c r="D285" s="241" t="s">
        <v>152</v>
      </c>
      <c r="E285" s="242" t="s">
        <v>1</v>
      </c>
      <c r="F285" s="243" t="s">
        <v>795</v>
      </c>
      <c r="G285" s="240"/>
      <c r="H285" s="244">
        <v>8.2279999999999998</v>
      </c>
      <c r="I285" s="245"/>
      <c r="J285" s="240"/>
      <c r="K285" s="240"/>
      <c r="L285" s="246"/>
      <c r="M285" s="247"/>
      <c r="N285" s="248"/>
      <c r="O285" s="248"/>
      <c r="P285" s="248"/>
      <c r="Q285" s="248"/>
      <c r="R285" s="248"/>
      <c r="S285" s="248"/>
      <c r="T285" s="24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0" t="s">
        <v>152</v>
      </c>
      <c r="AU285" s="250" t="s">
        <v>86</v>
      </c>
      <c r="AV285" s="13" t="s">
        <v>86</v>
      </c>
      <c r="AW285" s="13" t="s">
        <v>32</v>
      </c>
      <c r="AX285" s="13" t="s">
        <v>77</v>
      </c>
      <c r="AY285" s="250" t="s">
        <v>143</v>
      </c>
    </row>
    <row r="286" s="13" customFormat="1">
      <c r="A286" s="13"/>
      <c r="B286" s="239"/>
      <c r="C286" s="240"/>
      <c r="D286" s="241" t="s">
        <v>152</v>
      </c>
      <c r="E286" s="242" t="s">
        <v>1</v>
      </c>
      <c r="F286" s="243" t="s">
        <v>796</v>
      </c>
      <c r="G286" s="240"/>
      <c r="H286" s="244">
        <v>9.6959999999999997</v>
      </c>
      <c r="I286" s="245"/>
      <c r="J286" s="240"/>
      <c r="K286" s="240"/>
      <c r="L286" s="246"/>
      <c r="M286" s="247"/>
      <c r="N286" s="248"/>
      <c r="O286" s="248"/>
      <c r="P286" s="248"/>
      <c r="Q286" s="248"/>
      <c r="R286" s="248"/>
      <c r="S286" s="248"/>
      <c r="T286" s="24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0" t="s">
        <v>152</v>
      </c>
      <c r="AU286" s="250" t="s">
        <v>86</v>
      </c>
      <c r="AV286" s="13" t="s">
        <v>86</v>
      </c>
      <c r="AW286" s="13" t="s">
        <v>32</v>
      </c>
      <c r="AX286" s="13" t="s">
        <v>77</v>
      </c>
      <c r="AY286" s="250" t="s">
        <v>143</v>
      </c>
    </row>
    <row r="287" s="15" customFormat="1">
      <c r="A287" s="15"/>
      <c r="B287" s="262"/>
      <c r="C287" s="263"/>
      <c r="D287" s="241" t="s">
        <v>152</v>
      </c>
      <c r="E287" s="264" t="s">
        <v>1</v>
      </c>
      <c r="F287" s="265" t="s">
        <v>776</v>
      </c>
      <c r="G287" s="263"/>
      <c r="H287" s="266">
        <v>70.067999999999998</v>
      </c>
      <c r="I287" s="267"/>
      <c r="J287" s="263"/>
      <c r="K287" s="263"/>
      <c r="L287" s="268"/>
      <c r="M287" s="269"/>
      <c r="N287" s="270"/>
      <c r="O287" s="270"/>
      <c r="P287" s="270"/>
      <c r="Q287" s="270"/>
      <c r="R287" s="270"/>
      <c r="S287" s="270"/>
      <c r="T287" s="271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2" t="s">
        <v>152</v>
      </c>
      <c r="AU287" s="272" t="s">
        <v>86</v>
      </c>
      <c r="AV287" s="15" t="s">
        <v>161</v>
      </c>
      <c r="AW287" s="15" t="s">
        <v>32</v>
      </c>
      <c r="AX287" s="15" t="s">
        <v>84</v>
      </c>
      <c r="AY287" s="272" t="s">
        <v>143</v>
      </c>
    </row>
    <row r="288" s="2" customFormat="1" ht="16.5" customHeight="1">
      <c r="A288" s="38"/>
      <c r="B288" s="39"/>
      <c r="C288" s="226" t="s">
        <v>460</v>
      </c>
      <c r="D288" s="226" t="s">
        <v>145</v>
      </c>
      <c r="E288" s="227" t="s">
        <v>504</v>
      </c>
      <c r="F288" s="228" t="s">
        <v>505</v>
      </c>
      <c r="G288" s="229" t="s">
        <v>148</v>
      </c>
      <c r="H288" s="230">
        <v>16.5</v>
      </c>
      <c r="I288" s="231"/>
      <c r="J288" s="232">
        <f>ROUND(I288*H288,2)</f>
        <v>0</v>
      </c>
      <c r="K288" s="228" t="s">
        <v>149</v>
      </c>
      <c r="L288" s="44"/>
      <c r="M288" s="233" t="s">
        <v>1</v>
      </c>
      <c r="N288" s="234" t="s">
        <v>42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150</v>
      </c>
      <c r="AT288" s="237" t="s">
        <v>145</v>
      </c>
      <c r="AU288" s="237" t="s">
        <v>86</v>
      </c>
      <c r="AY288" s="17" t="s">
        <v>143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84</v>
      </c>
      <c r="BK288" s="238">
        <f>ROUND(I288*H288,2)</f>
        <v>0</v>
      </c>
      <c r="BL288" s="17" t="s">
        <v>150</v>
      </c>
      <c r="BM288" s="237" t="s">
        <v>506</v>
      </c>
    </row>
    <row r="289" s="2" customFormat="1" ht="16.5" customHeight="1">
      <c r="A289" s="38"/>
      <c r="B289" s="39"/>
      <c r="C289" s="226" t="s">
        <v>465</v>
      </c>
      <c r="D289" s="226" t="s">
        <v>145</v>
      </c>
      <c r="E289" s="227" t="s">
        <v>508</v>
      </c>
      <c r="F289" s="228" t="s">
        <v>509</v>
      </c>
      <c r="G289" s="229" t="s">
        <v>148</v>
      </c>
      <c r="H289" s="230">
        <v>40.710000000000001</v>
      </c>
      <c r="I289" s="231"/>
      <c r="J289" s="232">
        <f>ROUND(I289*H289,2)</f>
        <v>0</v>
      </c>
      <c r="K289" s="228" t="s">
        <v>149</v>
      </c>
      <c r="L289" s="44"/>
      <c r="M289" s="233" t="s">
        <v>1</v>
      </c>
      <c r="N289" s="234" t="s">
        <v>42</v>
      </c>
      <c r="O289" s="91"/>
      <c r="P289" s="235">
        <f>O289*H289</f>
        <v>0</v>
      </c>
      <c r="Q289" s="235">
        <v>0</v>
      </c>
      <c r="R289" s="235">
        <f>Q289*H289</f>
        <v>0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150</v>
      </c>
      <c r="AT289" s="237" t="s">
        <v>145</v>
      </c>
      <c r="AU289" s="237" t="s">
        <v>86</v>
      </c>
      <c r="AY289" s="17" t="s">
        <v>143</v>
      </c>
      <c r="BE289" s="238">
        <f>IF(N289="základní",J289,0)</f>
        <v>0</v>
      </c>
      <c r="BF289" s="238">
        <f>IF(N289="snížená",J289,0)</f>
        <v>0</v>
      </c>
      <c r="BG289" s="238">
        <f>IF(N289="zákl. přenesená",J289,0)</f>
        <v>0</v>
      </c>
      <c r="BH289" s="238">
        <f>IF(N289="sníž. přenesená",J289,0)</f>
        <v>0</v>
      </c>
      <c r="BI289" s="238">
        <f>IF(N289="nulová",J289,0)</f>
        <v>0</v>
      </c>
      <c r="BJ289" s="17" t="s">
        <v>84</v>
      </c>
      <c r="BK289" s="238">
        <f>ROUND(I289*H289,2)</f>
        <v>0</v>
      </c>
      <c r="BL289" s="17" t="s">
        <v>150</v>
      </c>
      <c r="BM289" s="237" t="s">
        <v>510</v>
      </c>
    </row>
    <row r="290" s="13" customFormat="1">
      <c r="A290" s="13"/>
      <c r="B290" s="239"/>
      <c r="C290" s="240"/>
      <c r="D290" s="241" t="s">
        <v>152</v>
      </c>
      <c r="E290" s="242" t="s">
        <v>1</v>
      </c>
      <c r="F290" s="243" t="s">
        <v>735</v>
      </c>
      <c r="G290" s="240"/>
      <c r="H290" s="244">
        <v>33.924999999999997</v>
      </c>
      <c r="I290" s="245"/>
      <c r="J290" s="240"/>
      <c r="K290" s="240"/>
      <c r="L290" s="246"/>
      <c r="M290" s="247"/>
      <c r="N290" s="248"/>
      <c r="O290" s="248"/>
      <c r="P290" s="248"/>
      <c r="Q290" s="248"/>
      <c r="R290" s="248"/>
      <c r="S290" s="248"/>
      <c r="T290" s="24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0" t="s">
        <v>152</v>
      </c>
      <c r="AU290" s="250" t="s">
        <v>86</v>
      </c>
      <c r="AV290" s="13" t="s">
        <v>86</v>
      </c>
      <c r="AW290" s="13" t="s">
        <v>32</v>
      </c>
      <c r="AX290" s="13" t="s">
        <v>77</v>
      </c>
      <c r="AY290" s="250" t="s">
        <v>143</v>
      </c>
    </row>
    <row r="291" s="13" customFormat="1">
      <c r="A291" s="13"/>
      <c r="B291" s="239"/>
      <c r="C291" s="240"/>
      <c r="D291" s="241" t="s">
        <v>152</v>
      </c>
      <c r="E291" s="242" t="s">
        <v>1</v>
      </c>
      <c r="F291" s="243" t="s">
        <v>736</v>
      </c>
      <c r="G291" s="240"/>
      <c r="H291" s="244">
        <v>6.7850000000000001</v>
      </c>
      <c r="I291" s="245"/>
      <c r="J291" s="240"/>
      <c r="K291" s="240"/>
      <c r="L291" s="246"/>
      <c r="M291" s="247"/>
      <c r="N291" s="248"/>
      <c r="O291" s="248"/>
      <c r="P291" s="248"/>
      <c r="Q291" s="248"/>
      <c r="R291" s="248"/>
      <c r="S291" s="248"/>
      <c r="T291" s="24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0" t="s">
        <v>152</v>
      </c>
      <c r="AU291" s="250" t="s">
        <v>86</v>
      </c>
      <c r="AV291" s="13" t="s">
        <v>86</v>
      </c>
      <c r="AW291" s="13" t="s">
        <v>32</v>
      </c>
      <c r="AX291" s="13" t="s">
        <v>77</v>
      </c>
      <c r="AY291" s="250" t="s">
        <v>143</v>
      </c>
    </row>
    <row r="292" s="14" customFormat="1">
      <c r="A292" s="14"/>
      <c r="B292" s="251"/>
      <c r="C292" s="252"/>
      <c r="D292" s="241" t="s">
        <v>152</v>
      </c>
      <c r="E292" s="253" t="s">
        <v>1</v>
      </c>
      <c r="F292" s="254" t="s">
        <v>155</v>
      </c>
      <c r="G292" s="252"/>
      <c r="H292" s="255">
        <v>40.710000000000001</v>
      </c>
      <c r="I292" s="256"/>
      <c r="J292" s="252"/>
      <c r="K292" s="252"/>
      <c r="L292" s="257"/>
      <c r="M292" s="258"/>
      <c r="N292" s="259"/>
      <c r="O292" s="259"/>
      <c r="P292" s="259"/>
      <c r="Q292" s="259"/>
      <c r="R292" s="259"/>
      <c r="S292" s="259"/>
      <c r="T292" s="26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1" t="s">
        <v>152</v>
      </c>
      <c r="AU292" s="261" t="s">
        <v>86</v>
      </c>
      <c r="AV292" s="14" t="s">
        <v>150</v>
      </c>
      <c r="AW292" s="14" t="s">
        <v>32</v>
      </c>
      <c r="AX292" s="14" t="s">
        <v>84</v>
      </c>
      <c r="AY292" s="261" t="s">
        <v>143</v>
      </c>
    </row>
    <row r="293" s="12" customFormat="1" ht="22.8" customHeight="1">
      <c r="A293" s="12"/>
      <c r="B293" s="210"/>
      <c r="C293" s="211"/>
      <c r="D293" s="212" t="s">
        <v>76</v>
      </c>
      <c r="E293" s="224" t="s">
        <v>511</v>
      </c>
      <c r="F293" s="224" t="s">
        <v>512</v>
      </c>
      <c r="G293" s="211"/>
      <c r="H293" s="211"/>
      <c r="I293" s="214"/>
      <c r="J293" s="225">
        <f>BK293</f>
        <v>0</v>
      </c>
      <c r="K293" s="211"/>
      <c r="L293" s="216"/>
      <c r="M293" s="217"/>
      <c r="N293" s="218"/>
      <c r="O293" s="218"/>
      <c r="P293" s="219">
        <f>SUM(P294:P302)</f>
        <v>0</v>
      </c>
      <c r="Q293" s="218"/>
      <c r="R293" s="219">
        <f>SUM(R294:R302)</f>
        <v>0</v>
      </c>
      <c r="S293" s="218"/>
      <c r="T293" s="220">
        <f>SUM(T294:T302)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1" t="s">
        <v>84</v>
      </c>
      <c r="AT293" s="222" t="s">
        <v>76</v>
      </c>
      <c r="AU293" s="222" t="s">
        <v>84</v>
      </c>
      <c r="AY293" s="221" t="s">
        <v>143</v>
      </c>
      <c r="BK293" s="223">
        <f>SUM(BK294:BK302)</f>
        <v>0</v>
      </c>
    </row>
    <row r="294" s="2" customFormat="1" ht="21.75" customHeight="1">
      <c r="A294" s="38"/>
      <c r="B294" s="39"/>
      <c r="C294" s="226" t="s">
        <v>470</v>
      </c>
      <c r="D294" s="226" t="s">
        <v>145</v>
      </c>
      <c r="E294" s="227" t="s">
        <v>514</v>
      </c>
      <c r="F294" s="228" t="s">
        <v>515</v>
      </c>
      <c r="G294" s="229" t="s">
        <v>215</v>
      </c>
      <c r="H294" s="230">
        <v>42.869</v>
      </c>
      <c r="I294" s="231"/>
      <c r="J294" s="232">
        <f>ROUND(I294*H294,2)</f>
        <v>0</v>
      </c>
      <c r="K294" s="228" t="s">
        <v>149</v>
      </c>
      <c r="L294" s="44"/>
      <c r="M294" s="233" t="s">
        <v>1</v>
      </c>
      <c r="N294" s="234" t="s">
        <v>42</v>
      </c>
      <c r="O294" s="91"/>
      <c r="P294" s="235">
        <f>O294*H294</f>
        <v>0</v>
      </c>
      <c r="Q294" s="235">
        <v>0</v>
      </c>
      <c r="R294" s="235">
        <f>Q294*H294</f>
        <v>0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150</v>
      </c>
      <c r="AT294" s="237" t="s">
        <v>145</v>
      </c>
      <c r="AU294" s="237" t="s">
        <v>86</v>
      </c>
      <c r="AY294" s="17" t="s">
        <v>143</v>
      </c>
      <c r="BE294" s="238">
        <f>IF(N294="základní",J294,0)</f>
        <v>0</v>
      </c>
      <c r="BF294" s="238">
        <f>IF(N294="snížená",J294,0)</f>
        <v>0</v>
      </c>
      <c r="BG294" s="238">
        <f>IF(N294="zákl. přenesená",J294,0)</f>
        <v>0</v>
      </c>
      <c r="BH294" s="238">
        <f>IF(N294="sníž. přenesená",J294,0)</f>
        <v>0</v>
      </c>
      <c r="BI294" s="238">
        <f>IF(N294="nulová",J294,0)</f>
        <v>0</v>
      </c>
      <c r="BJ294" s="17" t="s">
        <v>84</v>
      </c>
      <c r="BK294" s="238">
        <f>ROUND(I294*H294,2)</f>
        <v>0</v>
      </c>
      <c r="BL294" s="17" t="s">
        <v>150</v>
      </c>
      <c r="BM294" s="237" t="s">
        <v>516</v>
      </c>
    </row>
    <row r="295" s="2" customFormat="1" ht="16.5" customHeight="1">
      <c r="A295" s="38"/>
      <c r="B295" s="39"/>
      <c r="C295" s="226" t="s">
        <v>248</v>
      </c>
      <c r="D295" s="226" t="s">
        <v>145</v>
      </c>
      <c r="E295" s="227" t="s">
        <v>518</v>
      </c>
      <c r="F295" s="228" t="s">
        <v>519</v>
      </c>
      <c r="G295" s="229" t="s">
        <v>215</v>
      </c>
      <c r="H295" s="230">
        <v>28.198</v>
      </c>
      <c r="I295" s="231"/>
      <c r="J295" s="232">
        <f>ROUND(I295*H295,2)</f>
        <v>0</v>
      </c>
      <c r="K295" s="228" t="s">
        <v>149</v>
      </c>
      <c r="L295" s="44"/>
      <c r="M295" s="233" t="s">
        <v>1</v>
      </c>
      <c r="N295" s="234" t="s">
        <v>42</v>
      </c>
      <c r="O295" s="91"/>
      <c r="P295" s="235">
        <f>O295*H295</f>
        <v>0</v>
      </c>
      <c r="Q295" s="235">
        <v>0</v>
      </c>
      <c r="R295" s="235">
        <f>Q295*H295</f>
        <v>0</v>
      </c>
      <c r="S295" s="235">
        <v>0</v>
      </c>
      <c r="T295" s="236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7" t="s">
        <v>150</v>
      </c>
      <c r="AT295" s="237" t="s">
        <v>145</v>
      </c>
      <c r="AU295" s="237" t="s">
        <v>86</v>
      </c>
      <c r="AY295" s="17" t="s">
        <v>143</v>
      </c>
      <c r="BE295" s="238">
        <f>IF(N295="základní",J295,0)</f>
        <v>0</v>
      </c>
      <c r="BF295" s="238">
        <f>IF(N295="snížená",J295,0)</f>
        <v>0</v>
      </c>
      <c r="BG295" s="238">
        <f>IF(N295="zákl. přenesená",J295,0)</f>
        <v>0</v>
      </c>
      <c r="BH295" s="238">
        <f>IF(N295="sníž. přenesená",J295,0)</f>
        <v>0</v>
      </c>
      <c r="BI295" s="238">
        <f>IF(N295="nulová",J295,0)</f>
        <v>0</v>
      </c>
      <c r="BJ295" s="17" t="s">
        <v>84</v>
      </c>
      <c r="BK295" s="238">
        <f>ROUND(I295*H295,2)</f>
        <v>0</v>
      </c>
      <c r="BL295" s="17" t="s">
        <v>150</v>
      </c>
      <c r="BM295" s="237" t="s">
        <v>520</v>
      </c>
    </row>
    <row r="296" s="13" customFormat="1">
      <c r="A296" s="13"/>
      <c r="B296" s="239"/>
      <c r="C296" s="240"/>
      <c r="D296" s="241" t="s">
        <v>152</v>
      </c>
      <c r="E296" s="242" t="s">
        <v>1</v>
      </c>
      <c r="F296" s="243" t="s">
        <v>797</v>
      </c>
      <c r="G296" s="240"/>
      <c r="H296" s="244">
        <v>28.198</v>
      </c>
      <c r="I296" s="245"/>
      <c r="J296" s="240"/>
      <c r="K296" s="240"/>
      <c r="L296" s="246"/>
      <c r="M296" s="247"/>
      <c r="N296" s="248"/>
      <c r="O296" s="248"/>
      <c r="P296" s="248"/>
      <c r="Q296" s="248"/>
      <c r="R296" s="248"/>
      <c r="S296" s="248"/>
      <c r="T296" s="24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0" t="s">
        <v>152</v>
      </c>
      <c r="AU296" s="250" t="s">
        <v>86</v>
      </c>
      <c r="AV296" s="13" t="s">
        <v>86</v>
      </c>
      <c r="AW296" s="13" t="s">
        <v>32</v>
      </c>
      <c r="AX296" s="13" t="s">
        <v>84</v>
      </c>
      <c r="AY296" s="250" t="s">
        <v>143</v>
      </c>
    </row>
    <row r="297" s="2" customFormat="1" ht="16.5" customHeight="1">
      <c r="A297" s="38"/>
      <c r="B297" s="39"/>
      <c r="C297" s="226" t="s">
        <v>479</v>
      </c>
      <c r="D297" s="226" t="s">
        <v>145</v>
      </c>
      <c r="E297" s="227" t="s">
        <v>523</v>
      </c>
      <c r="F297" s="228" t="s">
        <v>524</v>
      </c>
      <c r="G297" s="229" t="s">
        <v>215</v>
      </c>
      <c r="H297" s="230">
        <v>281.98000000000002</v>
      </c>
      <c r="I297" s="231"/>
      <c r="J297" s="232">
        <f>ROUND(I297*H297,2)</f>
        <v>0</v>
      </c>
      <c r="K297" s="228" t="s">
        <v>149</v>
      </c>
      <c r="L297" s="44"/>
      <c r="M297" s="233" t="s">
        <v>1</v>
      </c>
      <c r="N297" s="234" t="s">
        <v>42</v>
      </c>
      <c r="O297" s="91"/>
      <c r="P297" s="235">
        <f>O297*H297</f>
        <v>0</v>
      </c>
      <c r="Q297" s="235">
        <v>0</v>
      </c>
      <c r="R297" s="235">
        <f>Q297*H297</f>
        <v>0</v>
      </c>
      <c r="S297" s="235">
        <v>0</v>
      </c>
      <c r="T297" s="23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7" t="s">
        <v>150</v>
      </c>
      <c r="AT297" s="237" t="s">
        <v>145</v>
      </c>
      <c r="AU297" s="237" t="s">
        <v>86</v>
      </c>
      <c r="AY297" s="17" t="s">
        <v>143</v>
      </c>
      <c r="BE297" s="238">
        <f>IF(N297="základní",J297,0)</f>
        <v>0</v>
      </c>
      <c r="BF297" s="238">
        <f>IF(N297="snížená",J297,0)</f>
        <v>0</v>
      </c>
      <c r="BG297" s="238">
        <f>IF(N297="zákl. přenesená",J297,0)</f>
        <v>0</v>
      </c>
      <c r="BH297" s="238">
        <f>IF(N297="sníž. přenesená",J297,0)</f>
        <v>0</v>
      </c>
      <c r="BI297" s="238">
        <f>IF(N297="nulová",J297,0)</f>
        <v>0</v>
      </c>
      <c r="BJ297" s="17" t="s">
        <v>84</v>
      </c>
      <c r="BK297" s="238">
        <f>ROUND(I297*H297,2)</f>
        <v>0</v>
      </c>
      <c r="BL297" s="17" t="s">
        <v>150</v>
      </c>
      <c r="BM297" s="237" t="s">
        <v>525</v>
      </c>
    </row>
    <row r="298" s="13" customFormat="1">
      <c r="A298" s="13"/>
      <c r="B298" s="239"/>
      <c r="C298" s="240"/>
      <c r="D298" s="241" t="s">
        <v>152</v>
      </c>
      <c r="E298" s="240"/>
      <c r="F298" s="243" t="s">
        <v>798</v>
      </c>
      <c r="G298" s="240"/>
      <c r="H298" s="244">
        <v>281.98000000000002</v>
      </c>
      <c r="I298" s="245"/>
      <c r="J298" s="240"/>
      <c r="K298" s="240"/>
      <c r="L298" s="246"/>
      <c r="M298" s="247"/>
      <c r="N298" s="248"/>
      <c r="O298" s="248"/>
      <c r="P298" s="248"/>
      <c r="Q298" s="248"/>
      <c r="R298" s="248"/>
      <c r="S298" s="248"/>
      <c r="T298" s="24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0" t="s">
        <v>152</v>
      </c>
      <c r="AU298" s="250" t="s">
        <v>86</v>
      </c>
      <c r="AV298" s="13" t="s">
        <v>86</v>
      </c>
      <c r="AW298" s="13" t="s">
        <v>4</v>
      </c>
      <c r="AX298" s="13" t="s">
        <v>84</v>
      </c>
      <c r="AY298" s="250" t="s">
        <v>143</v>
      </c>
    </row>
    <row r="299" s="2" customFormat="1" ht="21.75" customHeight="1">
      <c r="A299" s="38"/>
      <c r="B299" s="39"/>
      <c r="C299" s="226" t="s">
        <v>484</v>
      </c>
      <c r="D299" s="226" t="s">
        <v>145</v>
      </c>
      <c r="E299" s="227" t="s">
        <v>528</v>
      </c>
      <c r="F299" s="228" t="s">
        <v>529</v>
      </c>
      <c r="G299" s="229" t="s">
        <v>215</v>
      </c>
      <c r="H299" s="230">
        <v>21.202999999999999</v>
      </c>
      <c r="I299" s="231"/>
      <c r="J299" s="232">
        <f>ROUND(I299*H299,2)</f>
        <v>0</v>
      </c>
      <c r="K299" s="228" t="s">
        <v>149</v>
      </c>
      <c r="L299" s="44"/>
      <c r="M299" s="233" t="s">
        <v>1</v>
      </c>
      <c r="N299" s="234" t="s">
        <v>42</v>
      </c>
      <c r="O299" s="91"/>
      <c r="P299" s="235">
        <f>O299*H299</f>
        <v>0</v>
      </c>
      <c r="Q299" s="235">
        <v>0</v>
      </c>
      <c r="R299" s="235">
        <f>Q299*H299</f>
        <v>0</v>
      </c>
      <c r="S299" s="235">
        <v>0</v>
      </c>
      <c r="T299" s="23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7" t="s">
        <v>150</v>
      </c>
      <c r="AT299" s="237" t="s">
        <v>145</v>
      </c>
      <c r="AU299" s="237" t="s">
        <v>86</v>
      </c>
      <c r="AY299" s="17" t="s">
        <v>143</v>
      </c>
      <c r="BE299" s="238">
        <f>IF(N299="základní",J299,0)</f>
        <v>0</v>
      </c>
      <c r="BF299" s="238">
        <f>IF(N299="snížená",J299,0)</f>
        <v>0</v>
      </c>
      <c r="BG299" s="238">
        <f>IF(N299="zákl. přenesená",J299,0)</f>
        <v>0</v>
      </c>
      <c r="BH299" s="238">
        <f>IF(N299="sníž. přenesená",J299,0)</f>
        <v>0</v>
      </c>
      <c r="BI299" s="238">
        <f>IF(N299="nulová",J299,0)</f>
        <v>0</v>
      </c>
      <c r="BJ299" s="17" t="s">
        <v>84</v>
      </c>
      <c r="BK299" s="238">
        <f>ROUND(I299*H299,2)</f>
        <v>0</v>
      </c>
      <c r="BL299" s="17" t="s">
        <v>150</v>
      </c>
      <c r="BM299" s="237" t="s">
        <v>530</v>
      </c>
    </row>
    <row r="300" s="13" customFormat="1">
      <c r="A300" s="13"/>
      <c r="B300" s="239"/>
      <c r="C300" s="240"/>
      <c r="D300" s="241" t="s">
        <v>152</v>
      </c>
      <c r="E300" s="242" t="s">
        <v>1</v>
      </c>
      <c r="F300" s="243" t="s">
        <v>799</v>
      </c>
      <c r="G300" s="240"/>
      <c r="H300" s="244">
        <v>21.202999999999999</v>
      </c>
      <c r="I300" s="245"/>
      <c r="J300" s="240"/>
      <c r="K300" s="240"/>
      <c r="L300" s="246"/>
      <c r="M300" s="247"/>
      <c r="N300" s="248"/>
      <c r="O300" s="248"/>
      <c r="P300" s="248"/>
      <c r="Q300" s="248"/>
      <c r="R300" s="248"/>
      <c r="S300" s="248"/>
      <c r="T300" s="24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0" t="s">
        <v>152</v>
      </c>
      <c r="AU300" s="250" t="s">
        <v>86</v>
      </c>
      <c r="AV300" s="13" t="s">
        <v>86</v>
      </c>
      <c r="AW300" s="13" t="s">
        <v>32</v>
      </c>
      <c r="AX300" s="13" t="s">
        <v>84</v>
      </c>
      <c r="AY300" s="250" t="s">
        <v>143</v>
      </c>
    </row>
    <row r="301" s="2" customFormat="1" ht="21.75" customHeight="1">
      <c r="A301" s="38"/>
      <c r="B301" s="39"/>
      <c r="C301" s="226" t="s">
        <v>489</v>
      </c>
      <c r="D301" s="226" t="s">
        <v>145</v>
      </c>
      <c r="E301" s="227" t="s">
        <v>533</v>
      </c>
      <c r="F301" s="228" t="s">
        <v>534</v>
      </c>
      <c r="G301" s="229" t="s">
        <v>215</v>
      </c>
      <c r="H301" s="230">
        <v>6.9950000000000001</v>
      </c>
      <c r="I301" s="231"/>
      <c r="J301" s="232">
        <f>ROUND(I301*H301,2)</f>
        <v>0</v>
      </c>
      <c r="K301" s="228" t="s">
        <v>149</v>
      </c>
      <c r="L301" s="44"/>
      <c r="M301" s="233" t="s">
        <v>1</v>
      </c>
      <c r="N301" s="234" t="s">
        <v>42</v>
      </c>
      <c r="O301" s="91"/>
      <c r="P301" s="235">
        <f>O301*H301</f>
        <v>0</v>
      </c>
      <c r="Q301" s="235">
        <v>0</v>
      </c>
      <c r="R301" s="235">
        <f>Q301*H301</f>
        <v>0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150</v>
      </c>
      <c r="AT301" s="237" t="s">
        <v>145</v>
      </c>
      <c r="AU301" s="237" t="s">
        <v>86</v>
      </c>
      <c r="AY301" s="17" t="s">
        <v>143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84</v>
      </c>
      <c r="BK301" s="238">
        <f>ROUND(I301*H301,2)</f>
        <v>0</v>
      </c>
      <c r="BL301" s="17" t="s">
        <v>150</v>
      </c>
      <c r="BM301" s="237" t="s">
        <v>535</v>
      </c>
    </row>
    <row r="302" s="13" customFormat="1">
      <c r="A302" s="13"/>
      <c r="B302" s="239"/>
      <c r="C302" s="240"/>
      <c r="D302" s="241" t="s">
        <v>152</v>
      </c>
      <c r="E302" s="242" t="s">
        <v>1</v>
      </c>
      <c r="F302" s="243" t="s">
        <v>800</v>
      </c>
      <c r="G302" s="240"/>
      <c r="H302" s="244">
        <v>6.9950000000000001</v>
      </c>
      <c r="I302" s="245"/>
      <c r="J302" s="240"/>
      <c r="K302" s="240"/>
      <c r="L302" s="246"/>
      <c r="M302" s="247"/>
      <c r="N302" s="248"/>
      <c r="O302" s="248"/>
      <c r="P302" s="248"/>
      <c r="Q302" s="248"/>
      <c r="R302" s="248"/>
      <c r="S302" s="248"/>
      <c r="T302" s="24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0" t="s">
        <v>152</v>
      </c>
      <c r="AU302" s="250" t="s">
        <v>86</v>
      </c>
      <c r="AV302" s="13" t="s">
        <v>86</v>
      </c>
      <c r="AW302" s="13" t="s">
        <v>32</v>
      </c>
      <c r="AX302" s="13" t="s">
        <v>84</v>
      </c>
      <c r="AY302" s="250" t="s">
        <v>143</v>
      </c>
    </row>
    <row r="303" s="12" customFormat="1" ht="22.8" customHeight="1">
      <c r="A303" s="12"/>
      <c r="B303" s="210"/>
      <c r="C303" s="211"/>
      <c r="D303" s="212" t="s">
        <v>76</v>
      </c>
      <c r="E303" s="224" t="s">
        <v>537</v>
      </c>
      <c r="F303" s="224" t="s">
        <v>538</v>
      </c>
      <c r="G303" s="211"/>
      <c r="H303" s="211"/>
      <c r="I303" s="214"/>
      <c r="J303" s="225">
        <f>BK303</f>
        <v>0</v>
      </c>
      <c r="K303" s="211"/>
      <c r="L303" s="216"/>
      <c r="M303" s="217"/>
      <c r="N303" s="218"/>
      <c r="O303" s="218"/>
      <c r="P303" s="219">
        <f>P304</f>
        <v>0</v>
      </c>
      <c r="Q303" s="218"/>
      <c r="R303" s="219">
        <f>R304</f>
        <v>0</v>
      </c>
      <c r="S303" s="218"/>
      <c r="T303" s="220">
        <f>T304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21" t="s">
        <v>84</v>
      </c>
      <c r="AT303" s="222" t="s">
        <v>76</v>
      </c>
      <c r="AU303" s="222" t="s">
        <v>84</v>
      </c>
      <c r="AY303" s="221" t="s">
        <v>143</v>
      </c>
      <c r="BK303" s="223">
        <f>BK304</f>
        <v>0</v>
      </c>
    </row>
    <row r="304" s="2" customFormat="1" ht="16.5" customHeight="1">
      <c r="A304" s="38"/>
      <c r="B304" s="39"/>
      <c r="C304" s="226" t="s">
        <v>495</v>
      </c>
      <c r="D304" s="226" t="s">
        <v>145</v>
      </c>
      <c r="E304" s="227" t="s">
        <v>540</v>
      </c>
      <c r="F304" s="228" t="s">
        <v>541</v>
      </c>
      <c r="G304" s="229" t="s">
        <v>215</v>
      </c>
      <c r="H304" s="230">
        <v>63.069000000000003</v>
      </c>
      <c r="I304" s="231"/>
      <c r="J304" s="232">
        <f>ROUND(I304*H304,2)</f>
        <v>0</v>
      </c>
      <c r="K304" s="228" t="s">
        <v>149</v>
      </c>
      <c r="L304" s="44"/>
      <c r="M304" s="233" t="s">
        <v>1</v>
      </c>
      <c r="N304" s="234" t="s">
        <v>42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150</v>
      </c>
      <c r="AT304" s="237" t="s">
        <v>145</v>
      </c>
      <c r="AU304" s="237" t="s">
        <v>86</v>
      </c>
      <c r="AY304" s="17" t="s">
        <v>143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84</v>
      </c>
      <c r="BK304" s="238">
        <f>ROUND(I304*H304,2)</f>
        <v>0</v>
      </c>
      <c r="BL304" s="17" t="s">
        <v>150</v>
      </c>
      <c r="BM304" s="237" t="s">
        <v>542</v>
      </c>
    </row>
    <row r="305" s="12" customFormat="1" ht="25.92" customHeight="1">
      <c r="A305" s="12"/>
      <c r="B305" s="210"/>
      <c r="C305" s="211"/>
      <c r="D305" s="212" t="s">
        <v>76</v>
      </c>
      <c r="E305" s="213" t="s">
        <v>543</v>
      </c>
      <c r="F305" s="213" t="s">
        <v>544</v>
      </c>
      <c r="G305" s="211"/>
      <c r="H305" s="211"/>
      <c r="I305" s="214"/>
      <c r="J305" s="215">
        <f>BK305</f>
        <v>0</v>
      </c>
      <c r="K305" s="211"/>
      <c r="L305" s="216"/>
      <c r="M305" s="217"/>
      <c r="N305" s="218"/>
      <c r="O305" s="218"/>
      <c r="P305" s="219">
        <f>P306+P335+P344+P349+P354+P356</f>
        <v>0</v>
      </c>
      <c r="Q305" s="218"/>
      <c r="R305" s="219">
        <f>R306+R335+R344+R349+R354+R356</f>
        <v>0.48437040000000009</v>
      </c>
      <c r="S305" s="218"/>
      <c r="T305" s="220">
        <f>T306+T335+T344+T349+T354+T356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21" t="s">
        <v>86</v>
      </c>
      <c r="AT305" s="222" t="s">
        <v>76</v>
      </c>
      <c r="AU305" s="222" t="s">
        <v>77</v>
      </c>
      <c r="AY305" s="221" t="s">
        <v>143</v>
      </c>
      <c r="BK305" s="223">
        <f>BK306+BK335+BK344+BK349+BK354+BK356</f>
        <v>0</v>
      </c>
    </row>
    <row r="306" s="12" customFormat="1" ht="22.8" customHeight="1">
      <c r="A306" s="12"/>
      <c r="B306" s="210"/>
      <c r="C306" s="211"/>
      <c r="D306" s="212" t="s">
        <v>76</v>
      </c>
      <c r="E306" s="224" t="s">
        <v>545</v>
      </c>
      <c r="F306" s="224" t="s">
        <v>546</v>
      </c>
      <c r="G306" s="211"/>
      <c r="H306" s="211"/>
      <c r="I306" s="214"/>
      <c r="J306" s="225">
        <f>BK306</f>
        <v>0</v>
      </c>
      <c r="K306" s="211"/>
      <c r="L306" s="216"/>
      <c r="M306" s="217"/>
      <c r="N306" s="218"/>
      <c r="O306" s="218"/>
      <c r="P306" s="219">
        <f>SUM(P307:P334)</f>
        <v>0</v>
      </c>
      <c r="Q306" s="218"/>
      <c r="R306" s="219">
        <f>SUM(R307:R334)</f>
        <v>0.33410040000000002</v>
      </c>
      <c r="S306" s="218"/>
      <c r="T306" s="220">
        <f>SUM(T307:T334)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21" t="s">
        <v>86</v>
      </c>
      <c r="AT306" s="222" t="s">
        <v>76</v>
      </c>
      <c r="AU306" s="222" t="s">
        <v>84</v>
      </c>
      <c r="AY306" s="221" t="s">
        <v>143</v>
      </c>
      <c r="BK306" s="223">
        <f>SUM(BK307:BK334)</f>
        <v>0</v>
      </c>
    </row>
    <row r="307" s="2" customFormat="1" ht="16.5" customHeight="1">
      <c r="A307" s="38"/>
      <c r="B307" s="39"/>
      <c r="C307" s="226" t="s">
        <v>503</v>
      </c>
      <c r="D307" s="226" t="s">
        <v>145</v>
      </c>
      <c r="E307" s="227" t="s">
        <v>548</v>
      </c>
      <c r="F307" s="228" t="s">
        <v>549</v>
      </c>
      <c r="G307" s="229" t="s">
        <v>148</v>
      </c>
      <c r="H307" s="230">
        <v>0.48999999999999999</v>
      </c>
      <c r="I307" s="231"/>
      <c r="J307" s="232">
        <f>ROUND(I307*H307,2)</f>
        <v>0</v>
      </c>
      <c r="K307" s="228" t="s">
        <v>149</v>
      </c>
      <c r="L307" s="44"/>
      <c r="M307" s="233" t="s">
        <v>1</v>
      </c>
      <c r="N307" s="234" t="s">
        <v>42</v>
      </c>
      <c r="O307" s="91"/>
      <c r="P307" s="235">
        <f>O307*H307</f>
        <v>0</v>
      </c>
      <c r="Q307" s="235">
        <v>0</v>
      </c>
      <c r="R307" s="235">
        <f>Q307*H307</f>
        <v>0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232</v>
      </c>
      <c r="AT307" s="237" t="s">
        <v>145</v>
      </c>
      <c r="AU307" s="237" t="s">
        <v>86</v>
      </c>
      <c r="AY307" s="17" t="s">
        <v>143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84</v>
      </c>
      <c r="BK307" s="238">
        <f>ROUND(I307*H307,2)</f>
        <v>0</v>
      </c>
      <c r="BL307" s="17" t="s">
        <v>232</v>
      </c>
      <c r="BM307" s="237" t="s">
        <v>801</v>
      </c>
    </row>
    <row r="308" s="13" customFormat="1">
      <c r="A308" s="13"/>
      <c r="B308" s="239"/>
      <c r="C308" s="240"/>
      <c r="D308" s="241" t="s">
        <v>152</v>
      </c>
      <c r="E308" s="242" t="s">
        <v>1</v>
      </c>
      <c r="F308" s="243" t="s">
        <v>551</v>
      </c>
      <c r="G308" s="240"/>
      <c r="H308" s="244">
        <v>0.48999999999999999</v>
      </c>
      <c r="I308" s="245"/>
      <c r="J308" s="240"/>
      <c r="K308" s="240"/>
      <c r="L308" s="246"/>
      <c r="M308" s="247"/>
      <c r="N308" s="248"/>
      <c r="O308" s="248"/>
      <c r="P308" s="248"/>
      <c r="Q308" s="248"/>
      <c r="R308" s="248"/>
      <c r="S308" s="248"/>
      <c r="T308" s="24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0" t="s">
        <v>152</v>
      </c>
      <c r="AU308" s="250" t="s">
        <v>86</v>
      </c>
      <c r="AV308" s="13" t="s">
        <v>86</v>
      </c>
      <c r="AW308" s="13" t="s">
        <v>32</v>
      </c>
      <c r="AX308" s="13" t="s">
        <v>84</v>
      </c>
      <c r="AY308" s="250" t="s">
        <v>143</v>
      </c>
    </row>
    <row r="309" s="2" customFormat="1" ht="16.5" customHeight="1">
      <c r="A309" s="38"/>
      <c r="B309" s="39"/>
      <c r="C309" s="273" t="s">
        <v>507</v>
      </c>
      <c r="D309" s="273" t="s">
        <v>239</v>
      </c>
      <c r="E309" s="274" t="s">
        <v>553</v>
      </c>
      <c r="F309" s="275" t="s">
        <v>554</v>
      </c>
      <c r="G309" s="276" t="s">
        <v>215</v>
      </c>
      <c r="H309" s="277">
        <v>0.001</v>
      </c>
      <c r="I309" s="278"/>
      <c r="J309" s="279">
        <f>ROUND(I309*H309,2)</f>
        <v>0</v>
      </c>
      <c r="K309" s="275" t="s">
        <v>149</v>
      </c>
      <c r="L309" s="280"/>
      <c r="M309" s="281" t="s">
        <v>1</v>
      </c>
      <c r="N309" s="282" t="s">
        <v>42</v>
      </c>
      <c r="O309" s="91"/>
      <c r="P309" s="235">
        <f>O309*H309</f>
        <v>0</v>
      </c>
      <c r="Q309" s="235">
        <v>1</v>
      </c>
      <c r="R309" s="235">
        <f>Q309*H309</f>
        <v>0.001</v>
      </c>
      <c r="S309" s="235">
        <v>0</v>
      </c>
      <c r="T309" s="23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7" t="s">
        <v>316</v>
      </c>
      <c r="AT309" s="237" t="s">
        <v>239</v>
      </c>
      <c r="AU309" s="237" t="s">
        <v>86</v>
      </c>
      <c r="AY309" s="17" t="s">
        <v>143</v>
      </c>
      <c r="BE309" s="238">
        <f>IF(N309="základní",J309,0)</f>
        <v>0</v>
      </c>
      <c r="BF309" s="238">
        <f>IF(N309="snížená",J309,0)</f>
        <v>0</v>
      </c>
      <c r="BG309" s="238">
        <f>IF(N309="zákl. přenesená",J309,0)</f>
        <v>0</v>
      </c>
      <c r="BH309" s="238">
        <f>IF(N309="sníž. přenesená",J309,0)</f>
        <v>0</v>
      </c>
      <c r="BI309" s="238">
        <f>IF(N309="nulová",J309,0)</f>
        <v>0</v>
      </c>
      <c r="BJ309" s="17" t="s">
        <v>84</v>
      </c>
      <c r="BK309" s="238">
        <f>ROUND(I309*H309,2)</f>
        <v>0</v>
      </c>
      <c r="BL309" s="17" t="s">
        <v>232</v>
      </c>
      <c r="BM309" s="237" t="s">
        <v>802</v>
      </c>
    </row>
    <row r="310" s="13" customFormat="1">
      <c r="A310" s="13"/>
      <c r="B310" s="239"/>
      <c r="C310" s="240"/>
      <c r="D310" s="241" t="s">
        <v>152</v>
      </c>
      <c r="E310" s="240"/>
      <c r="F310" s="243" t="s">
        <v>556</v>
      </c>
      <c r="G310" s="240"/>
      <c r="H310" s="244">
        <v>0.001</v>
      </c>
      <c r="I310" s="245"/>
      <c r="J310" s="240"/>
      <c r="K310" s="240"/>
      <c r="L310" s="246"/>
      <c r="M310" s="247"/>
      <c r="N310" s="248"/>
      <c r="O310" s="248"/>
      <c r="P310" s="248"/>
      <c r="Q310" s="248"/>
      <c r="R310" s="248"/>
      <c r="S310" s="248"/>
      <c r="T310" s="24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0" t="s">
        <v>152</v>
      </c>
      <c r="AU310" s="250" t="s">
        <v>86</v>
      </c>
      <c r="AV310" s="13" t="s">
        <v>86</v>
      </c>
      <c r="AW310" s="13" t="s">
        <v>4</v>
      </c>
      <c r="AX310" s="13" t="s">
        <v>84</v>
      </c>
      <c r="AY310" s="250" t="s">
        <v>143</v>
      </c>
    </row>
    <row r="311" s="2" customFormat="1" ht="16.5" customHeight="1">
      <c r="A311" s="38"/>
      <c r="B311" s="39"/>
      <c r="C311" s="226" t="s">
        <v>513</v>
      </c>
      <c r="D311" s="226" t="s">
        <v>145</v>
      </c>
      <c r="E311" s="227" t="s">
        <v>558</v>
      </c>
      <c r="F311" s="228" t="s">
        <v>559</v>
      </c>
      <c r="G311" s="229" t="s">
        <v>148</v>
      </c>
      <c r="H311" s="230">
        <v>45.863999999999997</v>
      </c>
      <c r="I311" s="231"/>
      <c r="J311" s="232">
        <f>ROUND(I311*H311,2)</f>
        <v>0</v>
      </c>
      <c r="K311" s="228" t="s">
        <v>149</v>
      </c>
      <c r="L311" s="44"/>
      <c r="M311" s="233" t="s">
        <v>1</v>
      </c>
      <c r="N311" s="234" t="s">
        <v>42</v>
      </c>
      <c r="O311" s="91"/>
      <c r="P311" s="235">
        <f>O311*H311</f>
        <v>0</v>
      </c>
      <c r="Q311" s="235">
        <v>0</v>
      </c>
      <c r="R311" s="235">
        <f>Q311*H311</f>
        <v>0</v>
      </c>
      <c r="S311" s="235">
        <v>0</v>
      </c>
      <c r="T311" s="23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232</v>
      </c>
      <c r="AT311" s="237" t="s">
        <v>145</v>
      </c>
      <c r="AU311" s="237" t="s">
        <v>86</v>
      </c>
      <c r="AY311" s="17" t="s">
        <v>143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84</v>
      </c>
      <c r="BK311" s="238">
        <f>ROUND(I311*H311,2)</f>
        <v>0</v>
      </c>
      <c r="BL311" s="17" t="s">
        <v>232</v>
      </c>
      <c r="BM311" s="237" t="s">
        <v>560</v>
      </c>
    </row>
    <row r="312" s="13" customFormat="1">
      <c r="A312" s="13"/>
      <c r="B312" s="239"/>
      <c r="C312" s="240"/>
      <c r="D312" s="241" t="s">
        <v>152</v>
      </c>
      <c r="E312" s="242" t="s">
        <v>1</v>
      </c>
      <c r="F312" s="243" t="s">
        <v>765</v>
      </c>
      <c r="G312" s="240"/>
      <c r="H312" s="244">
        <v>27.888000000000002</v>
      </c>
      <c r="I312" s="245"/>
      <c r="J312" s="240"/>
      <c r="K312" s="240"/>
      <c r="L312" s="246"/>
      <c r="M312" s="247"/>
      <c r="N312" s="248"/>
      <c r="O312" s="248"/>
      <c r="P312" s="248"/>
      <c r="Q312" s="248"/>
      <c r="R312" s="248"/>
      <c r="S312" s="248"/>
      <c r="T312" s="24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0" t="s">
        <v>152</v>
      </c>
      <c r="AU312" s="250" t="s">
        <v>86</v>
      </c>
      <c r="AV312" s="13" t="s">
        <v>86</v>
      </c>
      <c r="AW312" s="13" t="s">
        <v>32</v>
      </c>
      <c r="AX312" s="13" t="s">
        <v>77</v>
      </c>
      <c r="AY312" s="250" t="s">
        <v>143</v>
      </c>
    </row>
    <row r="313" s="15" customFormat="1">
      <c r="A313" s="15"/>
      <c r="B313" s="262"/>
      <c r="C313" s="263"/>
      <c r="D313" s="241" t="s">
        <v>152</v>
      </c>
      <c r="E313" s="264" t="s">
        <v>1</v>
      </c>
      <c r="F313" s="265" t="s">
        <v>561</v>
      </c>
      <c r="G313" s="263"/>
      <c r="H313" s="266">
        <v>27.888000000000002</v>
      </c>
      <c r="I313" s="267"/>
      <c r="J313" s="263"/>
      <c r="K313" s="263"/>
      <c r="L313" s="268"/>
      <c r="M313" s="269"/>
      <c r="N313" s="270"/>
      <c r="O313" s="270"/>
      <c r="P313" s="270"/>
      <c r="Q313" s="270"/>
      <c r="R313" s="270"/>
      <c r="S313" s="270"/>
      <c r="T313" s="271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2" t="s">
        <v>152</v>
      </c>
      <c r="AU313" s="272" t="s">
        <v>86</v>
      </c>
      <c r="AV313" s="15" t="s">
        <v>161</v>
      </c>
      <c r="AW313" s="15" t="s">
        <v>32</v>
      </c>
      <c r="AX313" s="15" t="s">
        <v>77</v>
      </c>
      <c r="AY313" s="272" t="s">
        <v>143</v>
      </c>
    </row>
    <row r="314" s="13" customFormat="1">
      <c r="A314" s="13"/>
      <c r="B314" s="239"/>
      <c r="C314" s="240"/>
      <c r="D314" s="241" t="s">
        <v>152</v>
      </c>
      <c r="E314" s="242" t="s">
        <v>1</v>
      </c>
      <c r="F314" s="243" t="s">
        <v>772</v>
      </c>
      <c r="G314" s="240"/>
      <c r="H314" s="244">
        <v>5.7560000000000002</v>
      </c>
      <c r="I314" s="245"/>
      <c r="J314" s="240"/>
      <c r="K314" s="240"/>
      <c r="L314" s="246"/>
      <c r="M314" s="247"/>
      <c r="N314" s="248"/>
      <c r="O314" s="248"/>
      <c r="P314" s="248"/>
      <c r="Q314" s="248"/>
      <c r="R314" s="248"/>
      <c r="S314" s="248"/>
      <c r="T314" s="24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0" t="s">
        <v>152</v>
      </c>
      <c r="AU314" s="250" t="s">
        <v>86</v>
      </c>
      <c r="AV314" s="13" t="s">
        <v>86</v>
      </c>
      <c r="AW314" s="13" t="s">
        <v>32</v>
      </c>
      <c r="AX314" s="13" t="s">
        <v>77</v>
      </c>
      <c r="AY314" s="250" t="s">
        <v>143</v>
      </c>
    </row>
    <row r="315" s="13" customFormat="1">
      <c r="A315" s="13"/>
      <c r="B315" s="239"/>
      <c r="C315" s="240"/>
      <c r="D315" s="241" t="s">
        <v>152</v>
      </c>
      <c r="E315" s="242" t="s">
        <v>1</v>
      </c>
      <c r="F315" s="243" t="s">
        <v>773</v>
      </c>
      <c r="G315" s="240"/>
      <c r="H315" s="244">
        <v>5.7560000000000002</v>
      </c>
      <c r="I315" s="245"/>
      <c r="J315" s="240"/>
      <c r="K315" s="240"/>
      <c r="L315" s="246"/>
      <c r="M315" s="247"/>
      <c r="N315" s="248"/>
      <c r="O315" s="248"/>
      <c r="P315" s="248"/>
      <c r="Q315" s="248"/>
      <c r="R315" s="248"/>
      <c r="S315" s="248"/>
      <c r="T315" s="24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0" t="s">
        <v>152</v>
      </c>
      <c r="AU315" s="250" t="s">
        <v>86</v>
      </c>
      <c r="AV315" s="13" t="s">
        <v>86</v>
      </c>
      <c r="AW315" s="13" t="s">
        <v>32</v>
      </c>
      <c r="AX315" s="13" t="s">
        <v>77</v>
      </c>
      <c r="AY315" s="250" t="s">
        <v>143</v>
      </c>
    </row>
    <row r="316" s="13" customFormat="1">
      <c r="A316" s="13"/>
      <c r="B316" s="239"/>
      <c r="C316" s="240"/>
      <c r="D316" s="241" t="s">
        <v>152</v>
      </c>
      <c r="E316" s="242" t="s">
        <v>1</v>
      </c>
      <c r="F316" s="243" t="s">
        <v>774</v>
      </c>
      <c r="G316" s="240"/>
      <c r="H316" s="244">
        <v>3.2320000000000002</v>
      </c>
      <c r="I316" s="245"/>
      <c r="J316" s="240"/>
      <c r="K316" s="240"/>
      <c r="L316" s="246"/>
      <c r="M316" s="247"/>
      <c r="N316" s="248"/>
      <c r="O316" s="248"/>
      <c r="P316" s="248"/>
      <c r="Q316" s="248"/>
      <c r="R316" s="248"/>
      <c r="S316" s="248"/>
      <c r="T316" s="24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0" t="s">
        <v>152</v>
      </c>
      <c r="AU316" s="250" t="s">
        <v>86</v>
      </c>
      <c r="AV316" s="13" t="s">
        <v>86</v>
      </c>
      <c r="AW316" s="13" t="s">
        <v>32</v>
      </c>
      <c r="AX316" s="13" t="s">
        <v>77</v>
      </c>
      <c r="AY316" s="250" t="s">
        <v>143</v>
      </c>
    </row>
    <row r="317" s="13" customFormat="1">
      <c r="A317" s="13"/>
      <c r="B317" s="239"/>
      <c r="C317" s="240"/>
      <c r="D317" s="241" t="s">
        <v>152</v>
      </c>
      <c r="E317" s="242" t="s">
        <v>1</v>
      </c>
      <c r="F317" s="243" t="s">
        <v>775</v>
      </c>
      <c r="G317" s="240"/>
      <c r="H317" s="244">
        <v>3.2320000000000002</v>
      </c>
      <c r="I317" s="245"/>
      <c r="J317" s="240"/>
      <c r="K317" s="240"/>
      <c r="L317" s="246"/>
      <c r="M317" s="247"/>
      <c r="N317" s="248"/>
      <c r="O317" s="248"/>
      <c r="P317" s="248"/>
      <c r="Q317" s="248"/>
      <c r="R317" s="248"/>
      <c r="S317" s="248"/>
      <c r="T317" s="24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0" t="s">
        <v>152</v>
      </c>
      <c r="AU317" s="250" t="s">
        <v>86</v>
      </c>
      <c r="AV317" s="13" t="s">
        <v>86</v>
      </c>
      <c r="AW317" s="13" t="s">
        <v>32</v>
      </c>
      <c r="AX317" s="13" t="s">
        <v>77</v>
      </c>
      <c r="AY317" s="250" t="s">
        <v>143</v>
      </c>
    </row>
    <row r="318" s="15" customFormat="1">
      <c r="A318" s="15"/>
      <c r="B318" s="262"/>
      <c r="C318" s="263"/>
      <c r="D318" s="241" t="s">
        <v>152</v>
      </c>
      <c r="E318" s="264" t="s">
        <v>1</v>
      </c>
      <c r="F318" s="265" t="s">
        <v>803</v>
      </c>
      <c r="G318" s="263"/>
      <c r="H318" s="266">
        <v>17.975999999999999</v>
      </c>
      <c r="I318" s="267"/>
      <c r="J318" s="263"/>
      <c r="K318" s="263"/>
      <c r="L318" s="268"/>
      <c r="M318" s="269"/>
      <c r="N318" s="270"/>
      <c r="O318" s="270"/>
      <c r="P318" s="270"/>
      <c r="Q318" s="270"/>
      <c r="R318" s="270"/>
      <c r="S318" s="270"/>
      <c r="T318" s="271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2" t="s">
        <v>152</v>
      </c>
      <c r="AU318" s="272" t="s">
        <v>86</v>
      </c>
      <c r="AV318" s="15" t="s">
        <v>161</v>
      </c>
      <c r="AW318" s="15" t="s">
        <v>32</v>
      </c>
      <c r="AX318" s="15" t="s">
        <v>77</v>
      </c>
      <c r="AY318" s="272" t="s">
        <v>143</v>
      </c>
    </row>
    <row r="319" s="14" customFormat="1">
      <c r="A319" s="14"/>
      <c r="B319" s="251"/>
      <c r="C319" s="252"/>
      <c r="D319" s="241" t="s">
        <v>152</v>
      </c>
      <c r="E319" s="253" t="s">
        <v>1</v>
      </c>
      <c r="F319" s="254" t="s">
        <v>155</v>
      </c>
      <c r="G319" s="252"/>
      <c r="H319" s="255">
        <v>45.863999999999997</v>
      </c>
      <c r="I319" s="256"/>
      <c r="J319" s="252"/>
      <c r="K319" s="252"/>
      <c r="L319" s="257"/>
      <c r="M319" s="258"/>
      <c r="N319" s="259"/>
      <c r="O319" s="259"/>
      <c r="P319" s="259"/>
      <c r="Q319" s="259"/>
      <c r="R319" s="259"/>
      <c r="S319" s="259"/>
      <c r="T319" s="260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1" t="s">
        <v>152</v>
      </c>
      <c r="AU319" s="261" t="s">
        <v>86</v>
      </c>
      <c r="AV319" s="14" t="s">
        <v>150</v>
      </c>
      <c r="AW319" s="14" t="s">
        <v>32</v>
      </c>
      <c r="AX319" s="14" t="s">
        <v>84</v>
      </c>
      <c r="AY319" s="261" t="s">
        <v>143</v>
      </c>
    </row>
    <row r="320" s="2" customFormat="1" ht="16.5" customHeight="1">
      <c r="A320" s="38"/>
      <c r="B320" s="39"/>
      <c r="C320" s="273" t="s">
        <v>517</v>
      </c>
      <c r="D320" s="273" t="s">
        <v>239</v>
      </c>
      <c r="E320" s="274" t="s">
        <v>553</v>
      </c>
      <c r="F320" s="275" t="s">
        <v>554</v>
      </c>
      <c r="G320" s="276" t="s">
        <v>215</v>
      </c>
      <c r="H320" s="277">
        <v>0.016</v>
      </c>
      <c r="I320" s="278"/>
      <c r="J320" s="279">
        <f>ROUND(I320*H320,2)</f>
        <v>0</v>
      </c>
      <c r="K320" s="275" t="s">
        <v>149</v>
      </c>
      <c r="L320" s="280"/>
      <c r="M320" s="281" t="s">
        <v>1</v>
      </c>
      <c r="N320" s="282" t="s">
        <v>42</v>
      </c>
      <c r="O320" s="91"/>
      <c r="P320" s="235">
        <f>O320*H320</f>
        <v>0</v>
      </c>
      <c r="Q320" s="235">
        <v>1</v>
      </c>
      <c r="R320" s="235">
        <f>Q320*H320</f>
        <v>0.016</v>
      </c>
      <c r="S320" s="235">
        <v>0</v>
      </c>
      <c r="T320" s="23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7" t="s">
        <v>316</v>
      </c>
      <c r="AT320" s="237" t="s">
        <v>239</v>
      </c>
      <c r="AU320" s="237" t="s">
        <v>86</v>
      </c>
      <c r="AY320" s="17" t="s">
        <v>143</v>
      </c>
      <c r="BE320" s="238">
        <f>IF(N320="základní",J320,0)</f>
        <v>0</v>
      </c>
      <c r="BF320" s="238">
        <f>IF(N320="snížená",J320,0)</f>
        <v>0</v>
      </c>
      <c r="BG320" s="238">
        <f>IF(N320="zákl. přenesená",J320,0)</f>
        <v>0</v>
      </c>
      <c r="BH320" s="238">
        <f>IF(N320="sníž. přenesená",J320,0)</f>
        <v>0</v>
      </c>
      <c r="BI320" s="238">
        <f>IF(N320="nulová",J320,0)</f>
        <v>0</v>
      </c>
      <c r="BJ320" s="17" t="s">
        <v>84</v>
      </c>
      <c r="BK320" s="238">
        <f>ROUND(I320*H320,2)</f>
        <v>0</v>
      </c>
      <c r="BL320" s="17" t="s">
        <v>232</v>
      </c>
      <c r="BM320" s="237" t="s">
        <v>564</v>
      </c>
    </row>
    <row r="321" s="13" customFormat="1">
      <c r="A321" s="13"/>
      <c r="B321" s="239"/>
      <c r="C321" s="240"/>
      <c r="D321" s="241" t="s">
        <v>152</v>
      </c>
      <c r="E321" s="240"/>
      <c r="F321" s="243" t="s">
        <v>804</v>
      </c>
      <c r="G321" s="240"/>
      <c r="H321" s="244">
        <v>0.016</v>
      </c>
      <c r="I321" s="245"/>
      <c r="J321" s="240"/>
      <c r="K321" s="240"/>
      <c r="L321" s="246"/>
      <c r="M321" s="247"/>
      <c r="N321" s="248"/>
      <c r="O321" s="248"/>
      <c r="P321" s="248"/>
      <c r="Q321" s="248"/>
      <c r="R321" s="248"/>
      <c r="S321" s="248"/>
      <c r="T321" s="24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0" t="s">
        <v>152</v>
      </c>
      <c r="AU321" s="250" t="s">
        <v>86</v>
      </c>
      <c r="AV321" s="13" t="s">
        <v>86</v>
      </c>
      <c r="AW321" s="13" t="s">
        <v>4</v>
      </c>
      <c r="AX321" s="13" t="s">
        <v>84</v>
      </c>
      <c r="AY321" s="250" t="s">
        <v>143</v>
      </c>
    </row>
    <row r="322" s="2" customFormat="1" ht="16.5" customHeight="1">
      <c r="A322" s="38"/>
      <c r="B322" s="39"/>
      <c r="C322" s="226" t="s">
        <v>522</v>
      </c>
      <c r="D322" s="226" t="s">
        <v>145</v>
      </c>
      <c r="E322" s="227" t="s">
        <v>567</v>
      </c>
      <c r="F322" s="228" t="s">
        <v>568</v>
      </c>
      <c r="G322" s="229" t="s">
        <v>148</v>
      </c>
      <c r="H322" s="230">
        <v>0.48999999999999999</v>
      </c>
      <c r="I322" s="231"/>
      <c r="J322" s="232">
        <f>ROUND(I322*H322,2)</f>
        <v>0</v>
      </c>
      <c r="K322" s="228" t="s">
        <v>149</v>
      </c>
      <c r="L322" s="44"/>
      <c r="M322" s="233" t="s">
        <v>1</v>
      </c>
      <c r="N322" s="234" t="s">
        <v>42</v>
      </c>
      <c r="O322" s="91"/>
      <c r="P322" s="235">
        <f>O322*H322</f>
        <v>0</v>
      </c>
      <c r="Q322" s="235">
        <v>0.00040000000000000002</v>
      </c>
      <c r="R322" s="235">
        <f>Q322*H322</f>
        <v>0.00019599999999999999</v>
      </c>
      <c r="S322" s="235">
        <v>0</v>
      </c>
      <c r="T322" s="236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7" t="s">
        <v>232</v>
      </c>
      <c r="AT322" s="237" t="s">
        <v>145</v>
      </c>
      <c r="AU322" s="237" t="s">
        <v>86</v>
      </c>
      <c r="AY322" s="17" t="s">
        <v>143</v>
      </c>
      <c r="BE322" s="238">
        <f>IF(N322="základní",J322,0)</f>
        <v>0</v>
      </c>
      <c r="BF322" s="238">
        <f>IF(N322="snížená",J322,0)</f>
        <v>0</v>
      </c>
      <c r="BG322" s="238">
        <f>IF(N322="zákl. přenesená",J322,0)</f>
        <v>0</v>
      </c>
      <c r="BH322" s="238">
        <f>IF(N322="sníž. přenesená",J322,0)</f>
        <v>0</v>
      </c>
      <c r="BI322" s="238">
        <f>IF(N322="nulová",J322,0)</f>
        <v>0</v>
      </c>
      <c r="BJ322" s="17" t="s">
        <v>84</v>
      </c>
      <c r="BK322" s="238">
        <f>ROUND(I322*H322,2)</f>
        <v>0</v>
      </c>
      <c r="BL322" s="17" t="s">
        <v>232</v>
      </c>
      <c r="BM322" s="237" t="s">
        <v>805</v>
      </c>
    </row>
    <row r="323" s="2" customFormat="1" ht="24.15" customHeight="1">
      <c r="A323" s="38"/>
      <c r="B323" s="39"/>
      <c r="C323" s="273" t="s">
        <v>527</v>
      </c>
      <c r="D323" s="273" t="s">
        <v>239</v>
      </c>
      <c r="E323" s="274" t="s">
        <v>571</v>
      </c>
      <c r="F323" s="275" t="s">
        <v>572</v>
      </c>
      <c r="G323" s="276" t="s">
        <v>148</v>
      </c>
      <c r="H323" s="277">
        <v>0.57099999999999995</v>
      </c>
      <c r="I323" s="278"/>
      <c r="J323" s="279">
        <f>ROUND(I323*H323,2)</f>
        <v>0</v>
      </c>
      <c r="K323" s="275" t="s">
        <v>149</v>
      </c>
      <c r="L323" s="280"/>
      <c r="M323" s="281" t="s">
        <v>1</v>
      </c>
      <c r="N323" s="282" t="s">
        <v>42</v>
      </c>
      <c r="O323" s="91"/>
      <c r="P323" s="235">
        <f>O323*H323</f>
        <v>0</v>
      </c>
      <c r="Q323" s="235">
        <v>0.0053</v>
      </c>
      <c r="R323" s="235">
        <f>Q323*H323</f>
        <v>0.0030262999999999996</v>
      </c>
      <c r="S323" s="235">
        <v>0</v>
      </c>
      <c r="T323" s="23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7" t="s">
        <v>316</v>
      </c>
      <c r="AT323" s="237" t="s">
        <v>239</v>
      </c>
      <c r="AU323" s="237" t="s">
        <v>86</v>
      </c>
      <c r="AY323" s="17" t="s">
        <v>143</v>
      </c>
      <c r="BE323" s="238">
        <f>IF(N323="základní",J323,0)</f>
        <v>0</v>
      </c>
      <c r="BF323" s="238">
        <f>IF(N323="snížená",J323,0)</f>
        <v>0</v>
      </c>
      <c r="BG323" s="238">
        <f>IF(N323="zákl. přenesená",J323,0)</f>
        <v>0</v>
      </c>
      <c r="BH323" s="238">
        <f>IF(N323="sníž. přenesená",J323,0)</f>
        <v>0</v>
      </c>
      <c r="BI323" s="238">
        <f>IF(N323="nulová",J323,0)</f>
        <v>0</v>
      </c>
      <c r="BJ323" s="17" t="s">
        <v>84</v>
      </c>
      <c r="BK323" s="238">
        <f>ROUND(I323*H323,2)</f>
        <v>0</v>
      </c>
      <c r="BL323" s="17" t="s">
        <v>232</v>
      </c>
      <c r="BM323" s="237" t="s">
        <v>806</v>
      </c>
    </row>
    <row r="324" s="13" customFormat="1">
      <c r="A324" s="13"/>
      <c r="B324" s="239"/>
      <c r="C324" s="240"/>
      <c r="D324" s="241" t="s">
        <v>152</v>
      </c>
      <c r="E324" s="240"/>
      <c r="F324" s="243" t="s">
        <v>574</v>
      </c>
      <c r="G324" s="240"/>
      <c r="H324" s="244">
        <v>0.57099999999999995</v>
      </c>
      <c r="I324" s="245"/>
      <c r="J324" s="240"/>
      <c r="K324" s="240"/>
      <c r="L324" s="246"/>
      <c r="M324" s="247"/>
      <c r="N324" s="248"/>
      <c r="O324" s="248"/>
      <c r="P324" s="248"/>
      <c r="Q324" s="248"/>
      <c r="R324" s="248"/>
      <c r="S324" s="248"/>
      <c r="T324" s="24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0" t="s">
        <v>152</v>
      </c>
      <c r="AU324" s="250" t="s">
        <v>86</v>
      </c>
      <c r="AV324" s="13" t="s">
        <v>86</v>
      </c>
      <c r="AW324" s="13" t="s">
        <v>4</v>
      </c>
      <c r="AX324" s="13" t="s">
        <v>84</v>
      </c>
      <c r="AY324" s="250" t="s">
        <v>143</v>
      </c>
    </row>
    <row r="325" s="2" customFormat="1" ht="16.5" customHeight="1">
      <c r="A325" s="38"/>
      <c r="B325" s="39"/>
      <c r="C325" s="226" t="s">
        <v>532</v>
      </c>
      <c r="D325" s="226" t="s">
        <v>145</v>
      </c>
      <c r="E325" s="227" t="s">
        <v>576</v>
      </c>
      <c r="F325" s="228" t="s">
        <v>577</v>
      </c>
      <c r="G325" s="229" t="s">
        <v>148</v>
      </c>
      <c r="H325" s="230">
        <v>45.863999999999997</v>
      </c>
      <c r="I325" s="231"/>
      <c r="J325" s="232">
        <f>ROUND(I325*H325,2)</f>
        <v>0</v>
      </c>
      <c r="K325" s="228" t="s">
        <v>149</v>
      </c>
      <c r="L325" s="44"/>
      <c r="M325" s="233" t="s">
        <v>1</v>
      </c>
      <c r="N325" s="234" t="s">
        <v>42</v>
      </c>
      <c r="O325" s="91"/>
      <c r="P325" s="235">
        <f>O325*H325</f>
        <v>0</v>
      </c>
      <c r="Q325" s="235">
        <v>0.00040000000000000002</v>
      </c>
      <c r="R325" s="235">
        <f>Q325*H325</f>
        <v>0.0183456</v>
      </c>
      <c r="S325" s="235">
        <v>0</v>
      </c>
      <c r="T325" s="23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7" t="s">
        <v>232</v>
      </c>
      <c r="AT325" s="237" t="s">
        <v>145</v>
      </c>
      <c r="AU325" s="237" t="s">
        <v>86</v>
      </c>
      <c r="AY325" s="17" t="s">
        <v>143</v>
      </c>
      <c r="BE325" s="238">
        <f>IF(N325="základní",J325,0)</f>
        <v>0</v>
      </c>
      <c r="BF325" s="238">
        <f>IF(N325="snížená",J325,0)</f>
        <v>0</v>
      </c>
      <c r="BG325" s="238">
        <f>IF(N325="zákl. přenesená",J325,0)</f>
        <v>0</v>
      </c>
      <c r="BH325" s="238">
        <f>IF(N325="sníž. přenesená",J325,0)</f>
        <v>0</v>
      </c>
      <c r="BI325" s="238">
        <f>IF(N325="nulová",J325,0)</f>
        <v>0</v>
      </c>
      <c r="BJ325" s="17" t="s">
        <v>84</v>
      </c>
      <c r="BK325" s="238">
        <f>ROUND(I325*H325,2)</f>
        <v>0</v>
      </c>
      <c r="BL325" s="17" t="s">
        <v>232</v>
      </c>
      <c r="BM325" s="237" t="s">
        <v>578</v>
      </c>
    </row>
    <row r="326" s="13" customFormat="1">
      <c r="A326" s="13"/>
      <c r="B326" s="239"/>
      <c r="C326" s="240"/>
      <c r="D326" s="241" t="s">
        <v>152</v>
      </c>
      <c r="E326" s="242" t="s">
        <v>1</v>
      </c>
      <c r="F326" s="243" t="s">
        <v>807</v>
      </c>
      <c r="G326" s="240"/>
      <c r="H326" s="244">
        <v>45.863999999999997</v>
      </c>
      <c r="I326" s="245"/>
      <c r="J326" s="240"/>
      <c r="K326" s="240"/>
      <c r="L326" s="246"/>
      <c r="M326" s="247"/>
      <c r="N326" s="248"/>
      <c r="O326" s="248"/>
      <c r="P326" s="248"/>
      <c r="Q326" s="248"/>
      <c r="R326" s="248"/>
      <c r="S326" s="248"/>
      <c r="T326" s="24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0" t="s">
        <v>152</v>
      </c>
      <c r="AU326" s="250" t="s">
        <v>86</v>
      </c>
      <c r="AV326" s="13" t="s">
        <v>86</v>
      </c>
      <c r="AW326" s="13" t="s">
        <v>32</v>
      </c>
      <c r="AX326" s="13" t="s">
        <v>84</v>
      </c>
      <c r="AY326" s="250" t="s">
        <v>143</v>
      </c>
    </row>
    <row r="327" s="2" customFormat="1" ht="24.15" customHeight="1">
      <c r="A327" s="38"/>
      <c r="B327" s="39"/>
      <c r="C327" s="273" t="s">
        <v>539</v>
      </c>
      <c r="D327" s="273" t="s">
        <v>239</v>
      </c>
      <c r="E327" s="274" t="s">
        <v>571</v>
      </c>
      <c r="F327" s="275" t="s">
        <v>572</v>
      </c>
      <c r="G327" s="276" t="s">
        <v>148</v>
      </c>
      <c r="H327" s="277">
        <v>49.481000000000002</v>
      </c>
      <c r="I327" s="278"/>
      <c r="J327" s="279">
        <f>ROUND(I327*H327,2)</f>
        <v>0</v>
      </c>
      <c r="K327" s="275" t="s">
        <v>149</v>
      </c>
      <c r="L327" s="280"/>
      <c r="M327" s="281" t="s">
        <v>1</v>
      </c>
      <c r="N327" s="282" t="s">
        <v>42</v>
      </c>
      <c r="O327" s="91"/>
      <c r="P327" s="235">
        <f>O327*H327</f>
        <v>0</v>
      </c>
      <c r="Q327" s="235">
        <v>0.0053</v>
      </c>
      <c r="R327" s="235">
        <f>Q327*H327</f>
        <v>0.26224930000000002</v>
      </c>
      <c r="S327" s="235">
        <v>0</v>
      </c>
      <c r="T327" s="236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7" t="s">
        <v>316</v>
      </c>
      <c r="AT327" s="237" t="s">
        <v>239</v>
      </c>
      <c r="AU327" s="237" t="s">
        <v>86</v>
      </c>
      <c r="AY327" s="17" t="s">
        <v>143</v>
      </c>
      <c r="BE327" s="238">
        <f>IF(N327="základní",J327,0)</f>
        <v>0</v>
      </c>
      <c r="BF327" s="238">
        <f>IF(N327="snížená",J327,0)</f>
        <v>0</v>
      </c>
      <c r="BG327" s="238">
        <f>IF(N327="zákl. přenesená",J327,0)</f>
        <v>0</v>
      </c>
      <c r="BH327" s="238">
        <f>IF(N327="sníž. přenesená",J327,0)</f>
        <v>0</v>
      </c>
      <c r="BI327" s="238">
        <f>IF(N327="nulová",J327,0)</f>
        <v>0</v>
      </c>
      <c r="BJ327" s="17" t="s">
        <v>84</v>
      </c>
      <c r="BK327" s="238">
        <f>ROUND(I327*H327,2)</f>
        <v>0</v>
      </c>
      <c r="BL327" s="17" t="s">
        <v>232</v>
      </c>
      <c r="BM327" s="237" t="s">
        <v>581</v>
      </c>
    </row>
    <row r="328" s="2" customFormat="1" ht="16.5" customHeight="1">
      <c r="A328" s="38"/>
      <c r="B328" s="39"/>
      <c r="C328" s="226" t="s">
        <v>547</v>
      </c>
      <c r="D328" s="226" t="s">
        <v>145</v>
      </c>
      <c r="E328" s="227" t="s">
        <v>583</v>
      </c>
      <c r="F328" s="228" t="s">
        <v>584</v>
      </c>
      <c r="G328" s="229" t="s">
        <v>148</v>
      </c>
      <c r="H328" s="230">
        <v>74.367999999999995</v>
      </c>
      <c r="I328" s="231"/>
      <c r="J328" s="232">
        <f>ROUND(I328*H328,2)</f>
        <v>0</v>
      </c>
      <c r="K328" s="228" t="s">
        <v>149</v>
      </c>
      <c r="L328" s="44"/>
      <c r="M328" s="233" t="s">
        <v>1</v>
      </c>
      <c r="N328" s="234" t="s">
        <v>42</v>
      </c>
      <c r="O328" s="91"/>
      <c r="P328" s="235">
        <f>O328*H328</f>
        <v>0</v>
      </c>
      <c r="Q328" s="235">
        <v>0.00035</v>
      </c>
      <c r="R328" s="235">
        <f>Q328*H328</f>
        <v>0.026028799999999998</v>
      </c>
      <c r="S328" s="235">
        <v>0</v>
      </c>
      <c r="T328" s="23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7" t="s">
        <v>232</v>
      </c>
      <c r="AT328" s="237" t="s">
        <v>145</v>
      </c>
      <c r="AU328" s="237" t="s">
        <v>86</v>
      </c>
      <c r="AY328" s="17" t="s">
        <v>143</v>
      </c>
      <c r="BE328" s="238">
        <f>IF(N328="základní",J328,0)</f>
        <v>0</v>
      </c>
      <c r="BF328" s="238">
        <f>IF(N328="snížená",J328,0)</f>
        <v>0</v>
      </c>
      <c r="BG328" s="238">
        <f>IF(N328="zákl. přenesená",J328,0)</f>
        <v>0</v>
      </c>
      <c r="BH328" s="238">
        <f>IF(N328="sníž. přenesená",J328,0)</f>
        <v>0</v>
      </c>
      <c r="BI328" s="238">
        <f>IF(N328="nulová",J328,0)</f>
        <v>0</v>
      </c>
      <c r="BJ328" s="17" t="s">
        <v>84</v>
      </c>
      <c r="BK328" s="238">
        <f>ROUND(I328*H328,2)</f>
        <v>0</v>
      </c>
      <c r="BL328" s="17" t="s">
        <v>232</v>
      </c>
      <c r="BM328" s="237" t="s">
        <v>585</v>
      </c>
    </row>
    <row r="329" s="13" customFormat="1">
      <c r="A329" s="13"/>
      <c r="B329" s="239"/>
      <c r="C329" s="240"/>
      <c r="D329" s="241" t="s">
        <v>152</v>
      </c>
      <c r="E329" s="242" t="s">
        <v>1</v>
      </c>
      <c r="F329" s="243" t="s">
        <v>808</v>
      </c>
      <c r="G329" s="240"/>
      <c r="H329" s="244">
        <v>74.367999999999995</v>
      </c>
      <c r="I329" s="245"/>
      <c r="J329" s="240"/>
      <c r="K329" s="240"/>
      <c r="L329" s="246"/>
      <c r="M329" s="247"/>
      <c r="N329" s="248"/>
      <c r="O329" s="248"/>
      <c r="P329" s="248"/>
      <c r="Q329" s="248"/>
      <c r="R329" s="248"/>
      <c r="S329" s="248"/>
      <c r="T329" s="249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0" t="s">
        <v>152</v>
      </c>
      <c r="AU329" s="250" t="s">
        <v>86</v>
      </c>
      <c r="AV329" s="13" t="s">
        <v>86</v>
      </c>
      <c r="AW329" s="13" t="s">
        <v>32</v>
      </c>
      <c r="AX329" s="13" t="s">
        <v>84</v>
      </c>
      <c r="AY329" s="250" t="s">
        <v>143</v>
      </c>
    </row>
    <row r="330" s="2" customFormat="1" ht="16.5" customHeight="1">
      <c r="A330" s="38"/>
      <c r="B330" s="39"/>
      <c r="C330" s="226" t="s">
        <v>552</v>
      </c>
      <c r="D330" s="226" t="s">
        <v>145</v>
      </c>
      <c r="E330" s="227" t="s">
        <v>589</v>
      </c>
      <c r="F330" s="228" t="s">
        <v>590</v>
      </c>
      <c r="G330" s="229" t="s">
        <v>287</v>
      </c>
      <c r="H330" s="230">
        <v>45.340000000000003</v>
      </c>
      <c r="I330" s="231"/>
      <c r="J330" s="232">
        <f>ROUND(I330*H330,2)</f>
        <v>0</v>
      </c>
      <c r="K330" s="228" t="s">
        <v>149</v>
      </c>
      <c r="L330" s="44"/>
      <c r="M330" s="233" t="s">
        <v>1</v>
      </c>
      <c r="N330" s="234" t="s">
        <v>42</v>
      </c>
      <c r="O330" s="91"/>
      <c r="P330" s="235">
        <f>O330*H330</f>
        <v>0</v>
      </c>
      <c r="Q330" s="235">
        <v>0.00016000000000000001</v>
      </c>
      <c r="R330" s="235">
        <f>Q330*H330</f>
        <v>0.0072544000000000011</v>
      </c>
      <c r="S330" s="235">
        <v>0</v>
      </c>
      <c r="T330" s="23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7" t="s">
        <v>232</v>
      </c>
      <c r="AT330" s="237" t="s">
        <v>145</v>
      </c>
      <c r="AU330" s="237" t="s">
        <v>86</v>
      </c>
      <c r="AY330" s="17" t="s">
        <v>143</v>
      </c>
      <c r="BE330" s="238">
        <f>IF(N330="základní",J330,0)</f>
        <v>0</v>
      </c>
      <c r="BF330" s="238">
        <f>IF(N330="snížená",J330,0)</f>
        <v>0</v>
      </c>
      <c r="BG330" s="238">
        <f>IF(N330="zákl. přenesená",J330,0)</f>
        <v>0</v>
      </c>
      <c r="BH330" s="238">
        <f>IF(N330="sníž. přenesená",J330,0)</f>
        <v>0</v>
      </c>
      <c r="BI330" s="238">
        <f>IF(N330="nulová",J330,0)</f>
        <v>0</v>
      </c>
      <c r="BJ330" s="17" t="s">
        <v>84</v>
      </c>
      <c r="BK330" s="238">
        <f>ROUND(I330*H330,2)</f>
        <v>0</v>
      </c>
      <c r="BL330" s="17" t="s">
        <v>232</v>
      </c>
      <c r="BM330" s="237" t="s">
        <v>591</v>
      </c>
    </row>
    <row r="331" s="13" customFormat="1">
      <c r="A331" s="13"/>
      <c r="B331" s="239"/>
      <c r="C331" s="240"/>
      <c r="D331" s="241" t="s">
        <v>152</v>
      </c>
      <c r="E331" s="242" t="s">
        <v>1</v>
      </c>
      <c r="F331" s="243" t="s">
        <v>809</v>
      </c>
      <c r="G331" s="240"/>
      <c r="H331" s="244">
        <v>45.340000000000003</v>
      </c>
      <c r="I331" s="245"/>
      <c r="J331" s="240"/>
      <c r="K331" s="240"/>
      <c r="L331" s="246"/>
      <c r="M331" s="247"/>
      <c r="N331" s="248"/>
      <c r="O331" s="248"/>
      <c r="P331" s="248"/>
      <c r="Q331" s="248"/>
      <c r="R331" s="248"/>
      <c r="S331" s="248"/>
      <c r="T331" s="24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0" t="s">
        <v>152</v>
      </c>
      <c r="AU331" s="250" t="s">
        <v>86</v>
      </c>
      <c r="AV331" s="13" t="s">
        <v>86</v>
      </c>
      <c r="AW331" s="13" t="s">
        <v>32</v>
      </c>
      <c r="AX331" s="13" t="s">
        <v>84</v>
      </c>
      <c r="AY331" s="250" t="s">
        <v>143</v>
      </c>
    </row>
    <row r="332" s="2" customFormat="1" ht="21.75" customHeight="1">
      <c r="A332" s="38"/>
      <c r="B332" s="39"/>
      <c r="C332" s="226" t="s">
        <v>557</v>
      </c>
      <c r="D332" s="226" t="s">
        <v>145</v>
      </c>
      <c r="E332" s="227" t="s">
        <v>594</v>
      </c>
      <c r="F332" s="228" t="s">
        <v>595</v>
      </c>
      <c r="G332" s="229" t="s">
        <v>148</v>
      </c>
      <c r="H332" s="230">
        <v>0.48999999999999999</v>
      </c>
      <c r="I332" s="231"/>
      <c r="J332" s="232">
        <f>ROUND(I332*H332,2)</f>
        <v>0</v>
      </c>
      <c r="K332" s="228" t="s">
        <v>149</v>
      </c>
      <c r="L332" s="44"/>
      <c r="M332" s="233" t="s">
        <v>1</v>
      </c>
      <c r="N332" s="234" t="s">
        <v>42</v>
      </c>
      <c r="O332" s="91"/>
      <c r="P332" s="235">
        <f>O332*H332</f>
        <v>0</v>
      </c>
      <c r="Q332" s="235">
        <v>0</v>
      </c>
      <c r="R332" s="235">
        <f>Q332*H332</f>
        <v>0</v>
      </c>
      <c r="S332" s="235">
        <v>0</v>
      </c>
      <c r="T332" s="236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7" t="s">
        <v>232</v>
      </c>
      <c r="AT332" s="237" t="s">
        <v>145</v>
      </c>
      <c r="AU332" s="237" t="s">
        <v>86</v>
      </c>
      <c r="AY332" s="17" t="s">
        <v>143</v>
      </c>
      <c r="BE332" s="238">
        <f>IF(N332="základní",J332,0)</f>
        <v>0</v>
      </c>
      <c r="BF332" s="238">
        <f>IF(N332="snížená",J332,0)</f>
        <v>0</v>
      </c>
      <c r="BG332" s="238">
        <f>IF(N332="zákl. přenesená",J332,0)</f>
        <v>0</v>
      </c>
      <c r="BH332" s="238">
        <f>IF(N332="sníž. přenesená",J332,0)</f>
        <v>0</v>
      </c>
      <c r="BI332" s="238">
        <f>IF(N332="nulová",J332,0)</f>
        <v>0</v>
      </c>
      <c r="BJ332" s="17" t="s">
        <v>84</v>
      </c>
      <c r="BK332" s="238">
        <f>ROUND(I332*H332,2)</f>
        <v>0</v>
      </c>
      <c r="BL332" s="17" t="s">
        <v>232</v>
      </c>
      <c r="BM332" s="237" t="s">
        <v>810</v>
      </c>
    </row>
    <row r="333" s="2" customFormat="1" ht="21.75" customHeight="1">
      <c r="A333" s="38"/>
      <c r="B333" s="39"/>
      <c r="C333" s="226" t="s">
        <v>563</v>
      </c>
      <c r="D333" s="226" t="s">
        <v>145</v>
      </c>
      <c r="E333" s="227" t="s">
        <v>598</v>
      </c>
      <c r="F333" s="228" t="s">
        <v>599</v>
      </c>
      <c r="G333" s="229" t="s">
        <v>148</v>
      </c>
      <c r="H333" s="230">
        <v>0.48999999999999999</v>
      </c>
      <c r="I333" s="231"/>
      <c r="J333" s="232">
        <f>ROUND(I333*H333,2)</f>
        <v>0</v>
      </c>
      <c r="K333" s="228" t="s">
        <v>149</v>
      </c>
      <c r="L333" s="44"/>
      <c r="M333" s="233" t="s">
        <v>1</v>
      </c>
      <c r="N333" s="234" t="s">
        <v>42</v>
      </c>
      <c r="O333" s="91"/>
      <c r="P333" s="235">
        <f>O333*H333</f>
        <v>0</v>
      </c>
      <c r="Q333" s="235">
        <v>0</v>
      </c>
      <c r="R333" s="235">
        <f>Q333*H333</f>
        <v>0</v>
      </c>
      <c r="S333" s="235">
        <v>0</v>
      </c>
      <c r="T333" s="23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7" t="s">
        <v>232</v>
      </c>
      <c r="AT333" s="237" t="s">
        <v>145</v>
      </c>
      <c r="AU333" s="237" t="s">
        <v>86</v>
      </c>
      <c r="AY333" s="17" t="s">
        <v>143</v>
      </c>
      <c r="BE333" s="238">
        <f>IF(N333="základní",J333,0)</f>
        <v>0</v>
      </c>
      <c r="BF333" s="238">
        <f>IF(N333="snížená",J333,0)</f>
        <v>0</v>
      </c>
      <c r="BG333" s="238">
        <f>IF(N333="zákl. přenesená",J333,0)</f>
        <v>0</v>
      </c>
      <c r="BH333" s="238">
        <f>IF(N333="sníž. přenesená",J333,0)</f>
        <v>0</v>
      </c>
      <c r="BI333" s="238">
        <f>IF(N333="nulová",J333,0)</f>
        <v>0</v>
      </c>
      <c r="BJ333" s="17" t="s">
        <v>84</v>
      </c>
      <c r="BK333" s="238">
        <f>ROUND(I333*H333,2)</f>
        <v>0</v>
      </c>
      <c r="BL333" s="17" t="s">
        <v>232</v>
      </c>
      <c r="BM333" s="237" t="s">
        <v>811</v>
      </c>
    </row>
    <row r="334" s="2" customFormat="1" ht="16.5" customHeight="1">
      <c r="A334" s="38"/>
      <c r="B334" s="39"/>
      <c r="C334" s="226" t="s">
        <v>566</v>
      </c>
      <c r="D334" s="226" t="s">
        <v>145</v>
      </c>
      <c r="E334" s="227" t="s">
        <v>602</v>
      </c>
      <c r="F334" s="228" t="s">
        <v>603</v>
      </c>
      <c r="G334" s="229" t="s">
        <v>215</v>
      </c>
      <c r="H334" s="230">
        <v>0.33400000000000002</v>
      </c>
      <c r="I334" s="231"/>
      <c r="J334" s="232">
        <f>ROUND(I334*H334,2)</f>
        <v>0</v>
      </c>
      <c r="K334" s="228" t="s">
        <v>149</v>
      </c>
      <c r="L334" s="44"/>
      <c r="M334" s="233" t="s">
        <v>1</v>
      </c>
      <c r="N334" s="234" t="s">
        <v>42</v>
      </c>
      <c r="O334" s="91"/>
      <c r="P334" s="235">
        <f>O334*H334</f>
        <v>0</v>
      </c>
      <c r="Q334" s="235">
        <v>0</v>
      </c>
      <c r="R334" s="235">
        <f>Q334*H334</f>
        <v>0</v>
      </c>
      <c r="S334" s="235">
        <v>0</v>
      </c>
      <c r="T334" s="236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7" t="s">
        <v>232</v>
      </c>
      <c r="AT334" s="237" t="s">
        <v>145</v>
      </c>
      <c r="AU334" s="237" t="s">
        <v>86</v>
      </c>
      <c r="AY334" s="17" t="s">
        <v>143</v>
      </c>
      <c r="BE334" s="238">
        <f>IF(N334="základní",J334,0)</f>
        <v>0</v>
      </c>
      <c r="BF334" s="238">
        <f>IF(N334="snížená",J334,0)</f>
        <v>0</v>
      </c>
      <c r="BG334" s="238">
        <f>IF(N334="zákl. přenesená",J334,0)</f>
        <v>0</v>
      </c>
      <c r="BH334" s="238">
        <f>IF(N334="sníž. přenesená",J334,0)</f>
        <v>0</v>
      </c>
      <c r="BI334" s="238">
        <f>IF(N334="nulová",J334,0)</f>
        <v>0</v>
      </c>
      <c r="BJ334" s="17" t="s">
        <v>84</v>
      </c>
      <c r="BK334" s="238">
        <f>ROUND(I334*H334,2)</f>
        <v>0</v>
      </c>
      <c r="BL334" s="17" t="s">
        <v>232</v>
      </c>
      <c r="BM334" s="237" t="s">
        <v>604</v>
      </c>
    </row>
    <row r="335" s="12" customFormat="1" ht="22.8" customHeight="1">
      <c r="A335" s="12"/>
      <c r="B335" s="210"/>
      <c r="C335" s="211"/>
      <c r="D335" s="212" t="s">
        <v>76</v>
      </c>
      <c r="E335" s="224" t="s">
        <v>605</v>
      </c>
      <c r="F335" s="224" t="s">
        <v>606</v>
      </c>
      <c r="G335" s="211"/>
      <c r="H335" s="211"/>
      <c r="I335" s="214"/>
      <c r="J335" s="225">
        <f>BK335</f>
        <v>0</v>
      </c>
      <c r="K335" s="211"/>
      <c r="L335" s="216"/>
      <c r="M335" s="217"/>
      <c r="N335" s="218"/>
      <c r="O335" s="218"/>
      <c r="P335" s="219">
        <f>SUM(P336:P343)</f>
        <v>0</v>
      </c>
      <c r="Q335" s="218"/>
      <c r="R335" s="219">
        <f>SUM(R336:R343)</f>
        <v>0.124485</v>
      </c>
      <c r="S335" s="218"/>
      <c r="T335" s="220">
        <f>SUM(T336:T343)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21" t="s">
        <v>86</v>
      </c>
      <c r="AT335" s="222" t="s">
        <v>76</v>
      </c>
      <c r="AU335" s="222" t="s">
        <v>84</v>
      </c>
      <c r="AY335" s="221" t="s">
        <v>143</v>
      </c>
      <c r="BK335" s="223">
        <f>SUM(BK336:BK343)</f>
        <v>0</v>
      </c>
    </row>
    <row r="336" s="2" customFormat="1" ht="16.5" customHeight="1">
      <c r="A336" s="38"/>
      <c r="B336" s="39"/>
      <c r="C336" s="226" t="s">
        <v>570</v>
      </c>
      <c r="D336" s="226" t="s">
        <v>145</v>
      </c>
      <c r="E336" s="227" t="s">
        <v>608</v>
      </c>
      <c r="F336" s="228" t="s">
        <v>609</v>
      </c>
      <c r="G336" s="229" t="s">
        <v>148</v>
      </c>
      <c r="H336" s="230">
        <v>29.471</v>
      </c>
      <c r="I336" s="231"/>
      <c r="J336" s="232">
        <f>ROUND(I336*H336,2)</f>
        <v>0</v>
      </c>
      <c r="K336" s="228" t="s">
        <v>149</v>
      </c>
      <c r="L336" s="44"/>
      <c r="M336" s="233" t="s">
        <v>1</v>
      </c>
      <c r="N336" s="234" t="s">
        <v>42</v>
      </c>
      <c r="O336" s="91"/>
      <c r="P336" s="235">
        <f>O336*H336</f>
        <v>0</v>
      </c>
      <c r="Q336" s="235">
        <v>0.0030000000000000001</v>
      </c>
      <c r="R336" s="235">
        <f>Q336*H336</f>
        <v>0.088413000000000005</v>
      </c>
      <c r="S336" s="235">
        <v>0</v>
      </c>
      <c r="T336" s="23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7" t="s">
        <v>232</v>
      </c>
      <c r="AT336" s="237" t="s">
        <v>145</v>
      </c>
      <c r="AU336" s="237" t="s">
        <v>86</v>
      </c>
      <c r="AY336" s="17" t="s">
        <v>143</v>
      </c>
      <c r="BE336" s="238">
        <f>IF(N336="základní",J336,0)</f>
        <v>0</v>
      </c>
      <c r="BF336" s="238">
        <f>IF(N336="snížená",J336,0)</f>
        <v>0</v>
      </c>
      <c r="BG336" s="238">
        <f>IF(N336="zákl. přenesená",J336,0)</f>
        <v>0</v>
      </c>
      <c r="BH336" s="238">
        <f>IF(N336="sníž. přenesená",J336,0)</f>
        <v>0</v>
      </c>
      <c r="BI336" s="238">
        <f>IF(N336="nulová",J336,0)</f>
        <v>0</v>
      </c>
      <c r="BJ336" s="17" t="s">
        <v>84</v>
      </c>
      <c r="BK336" s="238">
        <f>ROUND(I336*H336,2)</f>
        <v>0</v>
      </c>
      <c r="BL336" s="17" t="s">
        <v>232</v>
      </c>
      <c r="BM336" s="237" t="s">
        <v>610</v>
      </c>
    </row>
    <row r="337" s="13" customFormat="1">
      <c r="A337" s="13"/>
      <c r="B337" s="239"/>
      <c r="C337" s="240"/>
      <c r="D337" s="241" t="s">
        <v>152</v>
      </c>
      <c r="E337" s="242" t="s">
        <v>1</v>
      </c>
      <c r="F337" s="243" t="s">
        <v>812</v>
      </c>
      <c r="G337" s="240"/>
      <c r="H337" s="244">
        <v>29.471</v>
      </c>
      <c r="I337" s="245"/>
      <c r="J337" s="240"/>
      <c r="K337" s="240"/>
      <c r="L337" s="246"/>
      <c r="M337" s="247"/>
      <c r="N337" s="248"/>
      <c r="O337" s="248"/>
      <c r="P337" s="248"/>
      <c r="Q337" s="248"/>
      <c r="R337" s="248"/>
      <c r="S337" s="248"/>
      <c r="T337" s="24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0" t="s">
        <v>152</v>
      </c>
      <c r="AU337" s="250" t="s">
        <v>86</v>
      </c>
      <c r="AV337" s="13" t="s">
        <v>86</v>
      </c>
      <c r="AW337" s="13" t="s">
        <v>32</v>
      </c>
      <c r="AX337" s="13" t="s">
        <v>84</v>
      </c>
      <c r="AY337" s="250" t="s">
        <v>143</v>
      </c>
    </row>
    <row r="338" s="2" customFormat="1" ht="16.5" customHeight="1">
      <c r="A338" s="38"/>
      <c r="B338" s="39"/>
      <c r="C338" s="273" t="s">
        <v>575</v>
      </c>
      <c r="D338" s="273" t="s">
        <v>239</v>
      </c>
      <c r="E338" s="274" t="s">
        <v>613</v>
      </c>
      <c r="F338" s="275" t="s">
        <v>614</v>
      </c>
      <c r="G338" s="276" t="s">
        <v>148</v>
      </c>
      <c r="H338" s="277">
        <v>30.059999999999999</v>
      </c>
      <c r="I338" s="278"/>
      <c r="J338" s="279">
        <f>ROUND(I338*H338,2)</f>
        <v>0</v>
      </c>
      <c r="K338" s="275" t="s">
        <v>149</v>
      </c>
      <c r="L338" s="280"/>
      <c r="M338" s="281" t="s">
        <v>1</v>
      </c>
      <c r="N338" s="282" t="s">
        <v>42</v>
      </c>
      <c r="O338" s="91"/>
      <c r="P338" s="235">
        <f>O338*H338</f>
        <v>0</v>
      </c>
      <c r="Q338" s="235">
        <v>0.0011999999999999999</v>
      </c>
      <c r="R338" s="235">
        <f>Q338*H338</f>
        <v>0.036071999999999993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316</v>
      </c>
      <c r="AT338" s="237" t="s">
        <v>239</v>
      </c>
      <c r="AU338" s="237" t="s">
        <v>86</v>
      </c>
      <c r="AY338" s="17" t="s">
        <v>143</v>
      </c>
      <c r="BE338" s="238">
        <f>IF(N338="základní",J338,0)</f>
        <v>0</v>
      </c>
      <c r="BF338" s="238">
        <f>IF(N338="snížená",J338,0)</f>
        <v>0</v>
      </c>
      <c r="BG338" s="238">
        <f>IF(N338="zákl. přenesená",J338,0)</f>
        <v>0</v>
      </c>
      <c r="BH338" s="238">
        <f>IF(N338="sníž. přenesená",J338,0)</f>
        <v>0</v>
      </c>
      <c r="BI338" s="238">
        <f>IF(N338="nulová",J338,0)</f>
        <v>0</v>
      </c>
      <c r="BJ338" s="17" t="s">
        <v>84</v>
      </c>
      <c r="BK338" s="238">
        <f>ROUND(I338*H338,2)</f>
        <v>0</v>
      </c>
      <c r="BL338" s="17" t="s">
        <v>232</v>
      </c>
      <c r="BM338" s="237" t="s">
        <v>615</v>
      </c>
    </row>
    <row r="339" s="13" customFormat="1">
      <c r="A339" s="13"/>
      <c r="B339" s="239"/>
      <c r="C339" s="240"/>
      <c r="D339" s="241" t="s">
        <v>152</v>
      </c>
      <c r="E339" s="242" t="s">
        <v>1</v>
      </c>
      <c r="F339" s="243" t="s">
        <v>813</v>
      </c>
      <c r="G339" s="240"/>
      <c r="H339" s="244">
        <v>29.471</v>
      </c>
      <c r="I339" s="245"/>
      <c r="J339" s="240"/>
      <c r="K339" s="240"/>
      <c r="L339" s="246"/>
      <c r="M339" s="247"/>
      <c r="N339" s="248"/>
      <c r="O339" s="248"/>
      <c r="P339" s="248"/>
      <c r="Q339" s="248"/>
      <c r="R339" s="248"/>
      <c r="S339" s="248"/>
      <c r="T339" s="24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0" t="s">
        <v>152</v>
      </c>
      <c r="AU339" s="250" t="s">
        <v>86</v>
      </c>
      <c r="AV339" s="13" t="s">
        <v>86</v>
      </c>
      <c r="AW339" s="13" t="s">
        <v>32</v>
      </c>
      <c r="AX339" s="13" t="s">
        <v>84</v>
      </c>
      <c r="AY339" s="250" t="s">
        <v>143</v>
      </c>
    </row>
    <row r="340" s="13" customFormat="1">
      <c r="A340" s="13"/>
      <c r="B340" s="239"/>
      <c r="C340" s="240"/>
      <c r="D340" s="241" t="s">
        <v>152</v>
      </c>
      <c r="E340" s="240"/>
      <c r="F340" s="243" t="s">
        <v>814</v>
      </c>
      <c r="G340" s="240"/>
      <c r="H340" s="244">
        <v>30.059999999999999</v>
      </c>
      <c r="I340" s="245"/>
      <c r="J340" s="240"/>
      <c r="K340" s="240"/>
      <c r="L340" s="246"/>
      <c r="M340" s="247"/>
      <c r="N340" s="248"/>
      <c r="O340" s="248"/>
      <c r="P340" s="248"/>
      <c r="Q340" s="248"/>
      <c r="R340" s="248"/>
      <c r="S340" s="248"/>
      <c r="T340" s="24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0" t="s">
        <v>152</v>
      </c>
      <c r="AU340" s="250" t="s">
        <v>86</v>
      </c>
      <c r="AV340" s="13" t="s">
        <v>86</v>
      </c>
      <c r="AW340" s="13" t="s">
        <v>4</v>
      </c>
      <c r="AX340" s="13" t="s">
        <v>84</v>
      </c>
      <c r="AY340" s="250" t="s">
        <v>143</v>
      </c>
    </row>
    <row r="341" s="2" customFormat="1" ht="16.5" customHeight="1">
      <c r="A341" s="38"/>
      <c r="B341" s="39"/>
      <c r="C341" s="226" t="s">
        <v>580</v>
      </c>
      <c r="D341" s="226" t="s">
        <v>145</v>
      </c>
      <c r="E341" s="227" t="s">
        <v>619</v>
      </c>
      <c r="F341" s="228" t="s">
        <v>620</v>
      </c>
      <c r="G341" s="229" t="s">
        <v>287</v>
      </c>
      <c r="H341" s="230">
        <v>6</v>
      </c>
      <c r="I341" s="231"/>
      <c r="J341" s="232">
        <f>ROUND(I341*H341,2)</f>
        <v>0</v>
      </c>
      <c r="K341" s="228" t="s">
        <v>1</v>
      </c>
      <c r="L341" s="44"/>
      <c r="M341" s="233" t="s">
        <v>1</v>
      </c>
      <c r="N341" s="234" t="s">
        <v>42</v>
      </c>
      <c r="O341" s="91"/>
      <c r="P341" s="235">
        <f>O341*H341</f>
        <v>0</v>
      </c>
      <c r="Q341" s="235">
        <v>0</v>
      </c>
      <c r="R341" s="235">
        <f>Q341*H341</f>
        <v>0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232</v>
      </c>
      <c r="AT341" s="237" t="s">
        <v>145</v>
      </c>
      <c r="AU341" s="237" t="s">
        <v>86</v>
      </c>
      <c r="AY341" s="17" t="s">
        <v>143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84</v>
      </c>
      <c r="BK341" s="238">
        <f>ROUND(I341*H341,2)</f>
        <v>0</v>
      </c>
      <c r="BL341" s="17" t="s">
        <v>232</v>
      </c>
      <c r="BM341" s="237" t="s">
        <v>815</v>
      </c>
    </row>
    <row r="342" s="13" customFormat="1">
      <c r="A342" s="13"/>
      <c r="B342" s="239"/>
      <c r="C342" s="240"/>
      <c r="D342" s="241" t="s">
        <v>152</v>
      </c>
      <c r="E342" s="242" t="s">
        <v>1</v>
      </c>
      <c r="F342" s="243" t="s">
        <v>177</v>
      </c>
      <c r="G342" s="240"/>
      <c r="H342" s="244">
        <v>6</v>
      </c>
      <c r="I342" s="245"/>
      <c r="J342" s="240"/>
      <c r="K342" s="240"/>
      <c r="L342" s="246"/>
      <c r="M342" s="247"/>
      <c r="N342" s="248"/>
      <c r="O342" s="248"/>
      <c r="P342" s="248"/>
      <c r="Q342" s="248"/>
      <c r="R342" s="248"/>
      <c r="S342" s="248"/>
      <c r="T342" s="24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0" t="s">
        <v>152</v>
      </c>
      <c r="AU342" s="250" t="s">
        <v>86</v>
      </c>
      <c r="AV342" s="13" t="s">
        <v>86</v>
      </c>
      <c r="AW342" s="13" t="s">
        <v>32</v>
      </c>
      <c r="AX342" s="13" t="s">
        <v>84</v>
      </c>
      <c r="AY342" s="250" t="s">
        <v>143</v>
      </c>
    </row>
    <row r="343" s="2" customFormat="1" ht="16.5" customHeight="1">
      <c r="A343" s="38"/>
      <c r="B343" s="39"/>
      <c r="C343" s="226" t="s">
        <v>582</v>
      </c>
      <c r="D343" s="226" t="s">
        <v>145</v>
      </c>
      <c r="E343" s="227" t="s">
        <v>623</v>
      </c>
      <c r="F343" s="228" t="s">
        <v>624</v>
      </c>
      <c r="G343" s="229" t="s">
        <v>215</v>
      </c>
      <c r="H343" s="230">
        <v>0.124</v>
      </c>
      <c r="I343" s="231"/>
      <c r="J343" s="232">
        <f>ROUND(I343*H343,2)</f>
        <v>0</v>
      </c>
      <c r="K343" s="228" t="s">
        <v>149</v>
      </c>
      <c r="L343" s="44"/>
      <c r="M343" s="233" t="s">
        <v>1</v>
      </c>
      <c r="N343" s="234" t="s">
        <v>42</v>
      </c>
      <c r="O343" s="91"/>
      <c r="P343" s="235">
        <f>O343*H343</f>
        <v>0</v>
      </c>
      <c r="Q343" s="235">
        <v>0</v>
      </c>
      <c r="R343" s="235">
        <f>Q343*H343</f>
        <v>0</v>
      </c>
      <c r="S343" s="235">
        <v>0</v>
      </c>
      <c r="T343" s="23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7" t="s">
        <v>232</v>
      </c>
      <c r="AT343" s="237" t="s">
        <v>145</v>
      </c>
      <c r="AU343" s="237" t="s">
        <v>86</v>
      </c>
      <c r="AY343" s="17" t="s">
        <v>143</v>
      </c>
      <c r="BE343" s="238">
        <f>IF(N343="základní",J343,0)</f>
        <v>0</v>
      </c>
      <c r="BF343" s="238">
        <f>IF(N343="snížená",J343,0)</f>
        <v>0</v>
      </c>
      <c r="BG343" s="238">
        <f>IF(N343="zákl. přenesená",J343,0)</f>
        <v>0</v>
      </c>
      <c r="BH343" s="238">
        <f>IF(N343="sníž. přenesená",J343,0)</f>
        <v>0</v>
      </c>
      <c r="BI343" s="238">
        <f>IF(N343="nulová",J343,0)</f>
        <v>0</v>
      </c>
      <c r="BJ343" s="17" t="s">
        <v>84</v>
      </c>
      <c r="BK343" s="238">
        <f>ROUND(I343*H343,2)</f>
        <v>0</v>
      </c>
      <c r="BL343" s="17" t="s">
        <v>232</v>
      </c>
      <c r="BM343" s="237" t="s">
        <v>625</v>
      </c>
    </row>
    <row r="344" s="12" customFormat="1" ht="22.8" customHeight="1">
      <c r="A344" s="12"/>
      <c r="B344" s="210"/>
      <c r="C344" s="211"/>
      <c r="D344" s="212" t="s">
        <v>76</v>
      </c>
      <c r="E344" s="224" t="s">
        <v>626</v>
      </c>
      <c r="F344" s="224" t="s">
        <v>627</v>
      </c>
      <c r="G344" s="211"/>
      <c r="H344" s="211"/>
      <c r="I344" s="214"/>
      <c r="J344" s="225">
        <f>BK344</f>
        <v>0</v>
      </c>
      <c r="K344" s="211"/>
      <c r="L344" s="216"/>
      <c r="M344" s="217"/>
      <c r="N344" s="218"/>
      <c r="O344" s="218"/>
      <c r="P344" s="219">
        <f>SUM(P345:P348)</f>
        <v>0</v>
      </c>
      <c r="Q344" s="218"/>
      <c r="R344" s="219">
        <f>SUM(R345:R348)</f>
        <v>0.0085950000000000002</v>
      </c>
      <c r="S344" s="218"/>
      <c r="T344" s="220">
        <f>SUM(T345:T348)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21" t="s">
        <v>86</v>
      </c>
      <c r="AT344" s="222" t="s">
        <v>76</v>
      </c>
      <c r="AU344" s="222" t="s">
        <v>84</v>
      </c>
      <c r="AY344" s="221" t="s">
        <v>143</v>
      </c>
      <c r="BK344" s="223">
        <f>SUM(BK345:BK348)</f>
        <v>0</v>
      </c>
    </row>
    <row r="345" s="2" customFormat="1" ht="16.5" customHeight="1">
      <c r="A345" s="38"/>
      <c r="B345" s="39"/>
      <c r="C345" s="226" t="s">
        <v>588</v>
      </c>
      <c r="D345" s="226" t="s">
        <v>145</v>
      </c>
      <c r="E345" s="227" t="s">
        <v>629</v>
      </c>
      <c r="F345" s="228" t="s">
        <v>630</v>
      </c>
      <c r="G345" s="229" t="s">
        <v>287</v>
      </c>
      <c r="H345" s="230">
        <v>4.5</v>
      </c>
      <c r="I345" s="231"/>
      <c r="J345" s="232">
        <f>ROUND(I345*H345,2)</f>
        <v>0</v>
      </c>
      <c r="K345" s="228" t="s">
        <v>149</v>
      </c>
      <c r="L345" s="44"/>
      <c r="M345" s="233" t="s">
        <v>1</v>
      </c>
      <c r="N345" s="234" t="s">
        <v>42</v>
      </c>
      <c r="O345" s="91"/>
      <c r="P345" s="235">
        <f>O345*H345</f>
        <v>0</v>
      </c>
      <c r="Q345" s="235">
        <v>0.00191</v>
      </c>
      <c r="R345" s="235">
        <f>Q345*H345</f>
        <v>0.0085950000000000002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232</v>
      </c>
      <c r="AT345" s="237" t="s">
        <v>145</v>
      </c>
      <c r="AU345" s="237" t="s">
        <v>86</v>
      </c>
      <c r="AY345" s="17" t="s">
        <v>143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84</v>
      </c>
      <c r="BK345" s="238">
        <f>ROUND(I345*H345,2)</f>
        <v>0</v>
      </c>
      <c r="BL345" s="17" t="s">
        <v>232</v>
      </c>
      <c r="BM345" s="237" t="s">
        <v>631</v>
      </c>
    </row>
    <row r="346" s="13" customFormat="1">
      <c r="A346" s="13"/>
      <c r="B346" s="239"/>
      <c r="C346" s="240"/>
      <c r="D346" s="241" t="s">
        <v>152</v>
      </c>
      <c r="E346" s="242" t="s">
        <v>1</v>
      </c>
      <c r="F346" s="243" t="s">
        <v>632</v>
      </c>
      <c r="G346" s="240"/>
      <c r="H346" s="244">
        <v>3</v>
      </c>
      <c r="I346" s="245"/>
      <c r="J346" s="240"/>
      <c r="K346" s="240"/>
      <c r="L346" s="246"/>
      <c r="M346" s="247"/>
      <c r="N346" s="248"/>
      <c r="O346" s="248"/>
      <c r="P346" s="248"/>
      <c r="Q346" s="248"/>
      <c r="R346" s="248"/>
      <c r="S346" s="248"/>
      <c r="T346" s="24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0" t="s">
        <v>152</v>
      </c>
      <c r="AU346" s="250" t="s">
        <v>86</v>
      </c>
      <c r="AV346" s="13" t="s">
        <v>86</v>
      </c>
      <c r="AW346" s="13" t="s">
        <v>32</v>
      </c>
      <c r="AX346" s="13" t="s">
        <v>77</v>
      </c>
      <c r="AY346" s="250" t="s">
        <v>143</v>
      </c>
    </row>
    <row r="347" s="13" customFormat="1">
      <c r="A347" s="13"/>
      <c r="B347" s="239"/>
      <c r="C347" s="240"/>
      <c r="D347" s="241" t="s">
        <v>152</v>
      </c>
      <c r="E347" s="242" t="s">
        <v>1</v>
      </c>
      <c r="F347" s="243" t="s">
        <v>633</v>
      </c>
      <c r="G347" s="240"/>
      <c r="H347" s="244">
        <v>1.5</v>
      </c>
      <c r="I347" s="245"/>
      <c r="J347" s="240"/>
      <c r="K347" s="240"/>
      <c r="L347" s="246"/>
      <c r="M347" s="247"/>
      <c r="N347" s="248"/>
      <c r="O347" s="248"/>
      <c r="P347" s="248"/>
      <c r="Q347" s="248"/>
      <c r="R347" s="248"/>
      <c r="S347" s="248"/>
      <c r="T347" s="249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0" t="s">
        <v>152</v>
      </c>
      <c r="AU347" s="250" t="s">
        <v>86</v>
      </c>
      <c r="AV347" s="13" t="s">
        <v>86</v>
      </c>
      <c r="AW347" s="13" t="s">
        <v>32</v>
      </c>
      <c r="AX347" s="13" t="s">
        <v>77</v>
      </c>
      <c r="AY347" s="250" t="s">
        <v>143</v>
      </c>
    </row>
    <row r="348" s="14" customFormat="1">
      <c r="A348" s="14"/>
      <c r="B348" s="251"/>
      <c r="C348" s="252"/>
      <c r="D348" s="241" t="s">
        <v>152</v>
      </c>
      <c r="E348" s="253" t="s">
        <v>1</v>
      </c>
      <c r="F348" s="254" t="s">
        <v>155</v>
      </c>
      <c r="G348" s="252"/>
      <c r="H348" s="255">
        <v>4.5</v>
      </c>
      <c r="I348" s="256"/>
      <c r="J348" s="252"/>
      <c r="K348" s="252"/>
      <c r="L348" s="257"/>
      <c r="M348" s="258"/>
      <c r="N348" s="259"/>
      <c r="O348" s="259"/>
      <c r="P348" s="259"/>
      <c r="Q348" s="259"/>
      <c r="R348" s="259"/>
      <c r="S348" s="259"/>
      <c r="T348" s="26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1" t="s">
        <v>152</v>
      </c>
      <c r="AU348" s="261" t="s">
        <v>86</v>
      </c>
      <c r="AV348" s="14" t="s">
        <v>150</v>
      </c>
      <c r="AW348" s="14" t="s">
        <v>32</v>
      </c>
      <c r="AX348" s="14" t="s">
        <v>84</v>
      </c>
      <c r="AY348" s="261" t="s">
        <v>143</v>
      </c>
    </row>
    <row r="349" s="12" customFormat="1" ht="22.8" customHeight="1">
      <c r="A349" s="12"/>
      <c r="B349" s="210"/>
      <c r="C349" s="211"/>
      <c r="D349" s="212" t="s">
        <v>76</v>
      </c>
      <c r="E349" s="224" t="s">
        <v>634</v>
      </c>
      <c r="F349" s="224" t="s">
        <v>635</v>
      </c>
      <c r="G349" s="211"/>
      <c r="H349" s="211"/>
      <c r="I349" s="214"/>
      <c r="J349" s="225">
        <f>BK349</f>
        <v>0</v>
      </c>
      <c r="K349" s="211"/>
      <c r="L349" s="216"/>
      <c r="M349" s="217"/>
      <c r="N349" s="218"/>
      <c r="O349" s="218"/>
      <c r="P349" s="219">
        <f>SUM(P350:P353)</f>
        <v>0</v>
      </c>
      <c r="Q349" s="218"/>
      <c r="R349" s="219">
        <f>SUM(R350:R353)</f>
        <v>0.015679999999999999</v>
      </c>
      <c r="S349" s="218"/>
      <c r="T349" s="220">
        <f>SUM(T350:T353)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21" t="s">
        <v>86</v>
      </c>
      <c r="AT349" s="222" t="s">
        <v>76</v>
      </c>
      <c r="AU349" s="222" t="s">
        <v>84</v>
      </c>
      <c r="AY349" s="221" t="s">
        <v>143</v>
      </c>
      <c r="BK349" s="223">
        <f>SUM(BK350:BK353)</f>
        <v>0</v>
      </c>
    </row>
    <row r="350" s="2" customFormat="1" ht="16.5" customHeight="1">
      <c r="A350" s="38"/>
      <c r="B350" s="39"/>
      <c r="C350" s="226" t="s">
        <v>593</v>
      </c>
      <c r="D350" s="226" t="s">
        <v>145</v>
      </c>
      <c r="E350" s="227" t="s">
        <v>637</v>
      </c>
      <c r="F350" s="228" t="s">
        <v>638</v>
      </c>
      <c r="G350" s="229" t="s">
        <v>287</v>
      </c>
      <c r="H350" s="230">
        <v>6</v>
      </c>
      <c r="I350" s="231"/>
      <c r="J350" s="232">
        <f>ROUND(I350*H350,2)</f>
        <v>0</v>
      </c>
      <c r="K350" s="228" t="s">
        <v>149</v>
      </c>
      <c r="L350" s="44"/>
      <c r="M350" s="233" t="s">
        <v>1</v>
      </c>
      <c r="N350" s="234" t="s">
        <v>42</v>
      </c>
      <c r="O350" s="91"/>
      <c r="P350" s="235">
        <f>O350*H350</f>
        <v>0</v>
      </c>
      <c r="Q350" s="235">
        <v>0.0019599999999999999</v>
      </c>
      <c r="R350" s="235">
        <f>Q350*H350</f>
        <v>0.01176</v>
      </c>
      <c r="S350" s="235">
        <v>0</v>
      </c>
      <c r="T350" s="23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7" t="s">
        <v>232</v>
      </c>
      <c r="AT350" s="237" t="s">
        <v>145</v>
      </c>
      <c r="AU350" s="237" t="s">
        <v>86</v>
      </c>
      <c r="AY350" s="17" t="s">
        <v>143</v>
      </c>
      <c r="BE350" s="238">
        <f>IF(N350="základní",J350,0)</f>
        <v>0</v>
      </c>
      <c r="BF350" s="238">
        <f>IF(N350="snížená",J350,0)</f>
        <v>0</v>
      </c>
      <c r="BG350" s="238">
        <f>IF(N350="zákl. přenesená",J350,0)</f>
        <v>0</v>
      </c>
      <c r="BH350" s="238">
        <f>IF(N350="sníž. přenesená",J350,0)</f>
        <v>0</v>
      </c>
      <c r="BI350" s="238">
        <f>IF(N350="nulová",J350,0)</f>
        <v>0</v>
      </c>
      <c r="BJ350" s="17" t="s">
        <v>84</v>
      </c>
      <c r="BK350" s="238">
        <f>ROUND(I350*H350,2)</f>
        <v>0</v>
      </c>
      <c r="BL350" s="17" t="s">
        <v>232</v>
      </c>
      <c r="BM350" s="237" t="s">
        <v>816</v>
      </c>
    </row>
    <row r="351" s="13" customFormat="1">
      <c r="A351" s="13"/>
      <c r="B351" s="239"/>
      <c r="C351" s="240"/>
      <c r="D351" s="241" t="s">
        <v>152</v>
      </c>
      <c r="E351" s="242" t="s">
        <v>1</v>
      </c>
      <c r="F351" s="243" t="s">
        <v>817</v>
      </c>
      <c r="G351" s="240"/>
      <c r="H351" s="244">
        <v>6</v>
      </c>
      <c r="I351" s="245"/>
      <c r="J351" s="240"/>
      <c r="K351" s="240"/>
      <c r="L351" s="246"/>
      <c r="M351" s="247"/>
      <c r="N351" s="248"/>
      <c r="O351" s="248"/>
      <c r="P351" s="248"/>
      <c r="Q351" s="248"/>
      <c r="R351" s="248"/>
      <c r="S351" s="248"/>
      <c r="T351" s="24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0" t="s">
        <v>152</v>
      </c>
      <c r="AU351" s="250" t="s">
        <v>86</v>
      </c>
      <c r="AV351" s="13" t="s">
        <v>86</v>
      </c>
      <c r="AW351" s="13" t="s">
        <v>32</v>
      </c>
      <c r="AX351" s="13" t="s">
        <v>84</v>
      </c>
      <c r="AY351" s="250" t="s">
        <v>143</v>
      </c>
    </row>
    <row r="352" s="2" customFormat="1" ht="16.5" customHeight="1">
      <c r="A352" s="38"/>
      <c r="B352" s="39"/>
      <c r="C352" s="226" t="s">
        <v>597</v>
      </c>
      <c r="D352" s="226" t="s">
        <v>145</v>
      </c>
      <c r="E352" s="227" t="s">
        <v>650</v>
      </c>
      <c r="F352" s="228" t="s">
        <v>651</v>
      </c>
      <c r="G352" s="229" t="s">
        <v>652</v>
      </c>
      <c r="H352" s="230">
        <v>1</v>
      </c>
      <c r="I352" s="231"/>
      <c r="J352" s="232">
        <f>ROUND(I352*H352,2)</f>
        <v>0</v>
      </c>
      <c r="K352" s="228" t="s">
        <v>1</v>
      </c>
      <c r="L352" s="44"/>
      <c r="M352" s="233" t="s">
        <v>1</v>
      </c>
      <c r="N352" s="234" t="s">
        <v>42</v>
      </c>
      <c r="O352" s="91"/>
      <c r="P352" s="235">
        <f>O352*H352</f>
        <v>0</v>
      </c>
      <c r="Q352" s="235">
        <v>0.0019599999999999999</v>
      </c>
      <c r="R352" s="235">
        <f>Q352*H352</f>
        <v>0.0019599999999999999</v>
      </c>
      <c r="S352" s="235">
        <v>0</v>
      </c>
      <c r="T352" s="236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7" t="s">
        <v>232</v>
      </c>
      <c r="AT352" s="237" t="s">
        <v>145</v>
      </c>
      <c r="AU352" s="237" t="s">
        <v>86</v>
      </c>
      <c r="AY352" s="17" t="s">
        <v>143</v>
      </c>
      <c r="BE352" s="238">
        <f>IF(N352="základní",J352,0)</f>
        <v>0</v>
      </c>
      <c r="BF352" s="238">
        <f>IF(N352="snížená",J352,0)</f>
        <v>0</v>
      </c>
      <c r="BG352" s="238">
        <f>IF(N352="zákl. přenesená",J352,0)</f>
        <v>0</v>
      </c>
      <c r="BH352" s="238">
        <f>IF(N352="sníž. přenesená",J352,0)</f>
        <v>0</v>
      </c>
      <c r="BI352" s="238">
        <f>IF(N352="nulová",J352,0)</f>
        <v>0</v>
      </c>
      <c r="BJ352" s="17" t="s">
        <v>84</v>
      </c>
      <c r="BK352" s="238">
        <f>ROUND(I352*H352,2)</f>
        <v>0</v>
      </c>
      <c r="BL352" s="17" t="s">
        <v>232</v>
      </c>
      <c r="BM352" s="237" t="s">
        <v>818</v>
      </c>
    </row>
    <row r="353" s="2" customFormat="1" ht="16.5" customHeight="1">
      <c r="A353" s="38"/>
      <c r="B353" s="39"/>
      <c r="C353" s="226" t="s">
        <v>601</v>
      </c>
      <c r="D353" s="226" t="s">
        <v>145</v>
      </c>
      <c r="E353" s="227" t="s">
        <v>655</v>
      </c>
      <c r="F353" s="228" t="s">
        <v>656</v>
      </c>
      <c r="G353" s="229" t="s">
        <v>652</v>
      </c>
      <c r="H353" s="230">
        <v>1</v>
      </c>
      <c r="I353" s="231"/>
      <c r="J353" s="232">
        <f>ROUND(I353*H353,2)</f>
        <v>0</v>
      </c>
      <c r="K353" s="228" t="s">
        <v>1</v>
      </c>
      <c r="L353" s="44"/>
      <c r="M353" s="233" t="s">
        <v>1</v>
      </c>
      <c r="N353" s="234" t="s">
        <v>42</v>
      </c>
      <c r="O353" s="91"/>
      <c r="P353" s="235">
        <f>O353*H353</f>
        <v>0</v>
      </c>
      <c r="Q353" s="235">
        <v>0.0019599999999999999</v>
      </c>
      <c r="R353" s="235">
        <f>Q353*H353</f>
        <v>0.0019599999999999999</v>
      </c>
      <c r="S353" s="235">
        <v>0</v>
      </c>
      <c r="T353" s="23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7" t="s">
        <v>232</v>
      </c>
      <c r="AT353" s="237" t="s">
        <v>145</v>
      </c>
      <c r="AU353" s="237" t="s">
        <v>86</v>
      </c>
      <c r="AY353" s="17" t="s">
        <v>143</v>
      </c>
      <c r="BE353" s="238">
        <f>IF(N353="základní",J353,0)</f>
        <v>0</v>
      </c>
      <c r="BF353" s="238">
        <f>IF(N353="snížená",J353,0)</f>
        <v>0</v>
      </c>
      <c r="BG353" s="238">
        <f>IF(N353="zákl. přenesená",J353,0)</f>
        <v>0</v>
      </c>
      <c r="BH353" s="238">
        <f>IF(N353="sníž. přenesená",J353,0)</f>
        <v>0</v>
      </c>
      <c r="BI353" s="238">
        <f>IF(N353="nulová",J353,0)</f>
        <v>0</v>
      </c>
      <c r="BJ353" s="17" t="s">
        <v>84</v>
      </c>
      <c r="BK353" s="238">
        <f>ROUND(I353*H353,2)</f>
        <v>0</v>
      </c>
      <c r="BL353" s="17" t="s">
        <v>232</v>
      </c>
      <c r="BM353" s="237" t="s">
        <v>819</v>
      </c>
    </row>
    <row r="354" s="12" customFormat="1" ht="22.8" customHeight="1">
      <c r="A354" s="12"/>
      <c r="B354" s="210"/>
      <c r="C354" s="211"/>
      <c r="D354" s="212" t="s">
        <v>76</v>
      </c>
      <c r="E354" s="224" t="s">
        <v>658</v>
      </c>
      <c r="F354" s="224" t="s">
        <v>659</v>
      </c>
      <c r="G354" s="211"/>
      <c r="H354" s="211"/>
      <c r="I354" s="214"/>
      <c r="J354" s="225">
        <f>BK354</f>
        <v>0</v>
      </c>
      <c r="K354" s="211"/>
      <c r="L354" s="216"/>
      <c r="M354" s="217"/>
      <c r="N354" s="218"/>
      <c r="O354" s="218"/>
      <c r="P354" s="219">
        <f>P355</f>
        <v>0</v>
      </c>
      <c r="Q354" s="218"/>
      <c r="R354" s="219">
        <f>R355</f>
        <v>6.0000000000000002E-05</v>
      </c>
      <c r="S354" s="218"/>
      <c r="T354" s="220">
        <f>T355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21" t="s">
        <v>86</v>
      </c>
      <c r="AT354" s="222" t="s">
        <v>76</v>
      </c>
      <c r="AU354" s="222" t="s">
        <v>84</v>
      </c>
      <c r="AY354" s="221" t="s">
        <v>143</v>
      </c>
      <c r="BK354" s="223">
        <f>BK355</f>
        <v>0</v>
      </c>
    </row>
    <row r="355" s="2" customFormat="1" ht="24.15" customHeight="1">
      <c r="A355" s="38"/>
      <c r="B355" s="39"/>
      <c r="C355" s="226" t="s">
        <v>607</v>
      </c>
      <c r="D355" s="226" t="s">
        <v>145</v>
      </c>
      <c r="E355" s="227" t="s">
        <v>820</v>
      </c>
      <c r="F355" s="228" t="s">
        <v>821</v>
      </c>
      <c r="G355" s="229" t="s">
        <v>308</v>
      </c>
      <c r="H355" s="230">
        <v>1</v>
      </c>
      <c r="I355" s="231"/>
      <c r="J355" s="232">
        <f>ROUND(I355*H355,2)</f>
        <v>0</v>
      </c>
      <c r="K355" s="228" t="s">
        <v>1</v>
      </c>
      <c r="L355" s="44"/>
      <c r="M355" s="233" t="s">
        <v>1</v>
      </c>
      <c r="N355" s="234" t="s">
        <v>42</v>
      </c>
      <c r="O355" s="91"/>
      <c r="P355" s="235">
        <f>O355*H355</f>
        <v>0</v>
      </c>
      <c r="Q355" s="235">
        <v>6.0000000000000002E-05</v>
      </c>
      <c r="R355" s="235">
        <f>Q355*H355</f>
        <v>6.0000000000000002E-05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232</v>
      </c>
      <c r="AT355" s="237" t="s">
        <v>145</v>
      </c>
      <c r="AU355" s="237" t="s">
        <v>86</v>
      </c>
      <c r="AY355" s="17" t="s">
        <v>143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84</v>
      </c>
      <c r="BK355" s="238">
        <f>ROUND(I355*H355,2)</f>
        <v>0</v>
      </c>
      <c r="BL355" s="17" t="s">
        <v>232</v>
      </c>
      <c r="BM355" s="237" t="s">
        <v>822</v>
      </c>
    </row>
    <row r="356" s="12" customFormat="1" ht="22.8" customHeight="1">
      <c r="A356" s="12"/>
      <c r="B356" s="210"/>
      <c r="C356" s="211"/>
      <c r="D356" s="212" t="s">
        <v>76</v>
      </c>
      <c r="E356" s="224" t="s">
        <v>708</v>
      </c>
      <c r="F356" s="224" t="s">
        <v>709</v>
      </c>
      <c r="G356" s="211"/>
      <c r="H356" s="211"/>
      <c r="I356" s="214"/>
      <c r="J356" s="225">
        <f>BK356</f>
        <v>0</v>
      </c>
      <c r="K356" s="211"/>
      <c r="L356" s="216"/>
      <c r="M356" s="217"/>
      <c r="N356" s="218"/>
      <c r="O356" s="218"/>
      <c r="P356" s="219">
        <f>P357</f>
        <v>0</v>
      </c>
      <c r="Q356" s="218"/>
      <c r="R356" s="219">
        <f>R357</f>
        <v>0.0014499999999999999</v>
      </c>
      <c r="S356" s="218"/>
      <c r="T356" s="220">
        <f>T357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21" t="s">
        <v>86</v>
      </c>
      <c r="AT356" s="222" t="s">
        <v>76</v>
      </c>
      <c r="AU356" s="222" t="s">
        <v>84</v>
      </c>
      <c r="AY356" s="221" t="s">
        <v>143</v>
      </c>
      <c r="BK356" s="223">
        <f>BK357</f>
        <v>0</v>
      </c>
    </row>
    <row r="357" s="2" customFormat="1" ht="16.5" customHeight="1">
      <c r="A357" s="38"/>
      <c r="B357" s="39"/>
      <c r="C357" s="226" t="s">
        <v>612</v>
      </c>
      <c r="D357" s="226" t="s">
        <v>145</v>
      </c>
      <c r="E357" s="227" t="s">
        <v>711</v>
      </c>
      <c r="F357" s="228" t="s">
        <v>712</v>
      </c>
      <c r="G357" s="229" t="s">
        <v>148</v>
      </c>
      <c r="H357" s="230">
        <v>5</v>
      </c>
      <c r="I357" s="231"/>
      <c r="J357" s="232">
        <f>ROUND(I357*H357,2)</f>
        <v>0</v>
      </c>
      <c r="K357" s="228" t="s">
        <v>149</v>
      </c>
      <c r="L357" s="44"/>
      <c r="M357" s="233" t="s">
        <v>1</v>
      </c>
      <c r="N357" s="234" t="s">
        <v>42</v>
      </c>
      <c r="O357" s="91"/>
      <c r="P357" s="235">
        <f>O357*H357</f>
        <v>0</v>
      </c>
      <c r="Q357" s="235">
        <v>0.00029</v>
      </c>
      <c r="R357" s="235">
        <f>Q357*H357</f>
        <v>0.0014499999999999999</v>
      </c>
      <c r="S357" s="235">
        <v>0</v>
      </c>
      <c r="T357" s="23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7" t="s">
        <v>232</v>
      </c>
      <c r="AT357" s="237" t="s">
        <v>145</v>
      </c>
      <c r="AU357" s="237" t="s">
        <v>86</v>
      </c>
      <c r="AY357" s="17" t="s">
        <v>143</v>
      </c>
      <c r="BE357" s="238">
        <f>IF(N357="základní",J357,0)</f>
        <v>0</v>
      </c>
      <c r="BF357" s="238">
        <f>IF(N357="snížená",J357,0)</f>
        <v>0</v>
      </c>
      <c r="BG357" s="238">
        <f>IF(N357="zákl. přenesená",J357,0)</f>
        <v>0</v>
      </c>
      <c r="BH357" s="238">
        <f>IF(N357="sníž. přenesená",J357,0)</f>
        <v>0</v>
      </c>
      <c r="BI357" s="238">
        <f>IF(N357="nulová",J357,0)</f>
        <v>0</v>
      </c>
      <c r="BJ357" s="17" t="s">
        <v>84</v>
      </c>
      <c r="BK357" s="238">
        <f>ROUND(I357*H357,2)</f>
        <v>0</v>
      </c>
      <c r="BL357" s="17" t="s">
        <v>232</v>
      </c>
      <c r="BM357" s="237" t="s">
        <v>823</v>
      </c>
    </row>
    <row r="358" s="12" customFormat="1" ht="25.92" customHeight="1">
      <c r="A358" s="12"/>
      <c r="B358" s="210"/>
      <c r="C358" s="211"/>
      <c r="D358" s="212" t="s">
        <v>76</v>
      </c>
      <c r="E358" s="213" t="s">
        <v>715</v>
      </c>
      <c r="F358" s="213" t="s">
        <v>716</v>
      </c>
      <c r="G358" s="211"/>
      <c r="H358" s="211"/>
      <c r="I358" s="214"/>
      <c r="J358" s="215">
        <f>BK358</f>
        <v>0</v>
      </c>
      <c r="K358" s="211"/>
      <c r="L358" s="216"/>
      <c r="M358" s="217"/>
      <c r="N358" s="218"/>
      <c r="O358" s="218"/>
      <c r="P358" s="219">
        <f>P359+P361+P363</f>
        <v>0</v>
      </c>
      <c r="Q358" s="218"/>
      <c r="R358" s="219">
        <f>R359+R361+R363</f>
        <v>0</v>
      </c>
      <c r="S358" s="218"/>
      <c r="T358" s="220">
        <f>T359+T361+T363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21" t="s">
        <v>171</v>
      </c>
      <c r="AT358" s="222" t="s">
        <v>76</v>
      </c>
      <c r="AU358" s="222" t="s">
        <v>77</v>
      </c>
      <c r="AY358" s="221" t="s">
        <v>143</v>
      </c>
      <c r="BK358" s="223">
        <f>BK359+BK361+BK363</f>
        <v>0</v>
      </c>
    </row>
    <row r="359" s="12" customFormat="1" ht="22.8" customHeight="1">
      <c r="A359" s="12"/>
      <c r="B359" s="210"/>
      <c r="C359" s="211"/>
      <c r="D359" s="212" t="s">
        <v>76</v>
      </c>
      <c r="E359" s="224" t="s">
        <v>717</v>
      </c>
      <c r="F359" s="224" t="s">
        <v>718</v>
      </c>
      <c r="G359" s="211"/>
      <c r="H359" s="211"/>
      <c r="I359" s="214"/>
      <c r="J359" s="225">
        <f>BK359</f>
        <v>0</v>
      </c>
      <c r="K359" s="211"/>
      <c r="L359" s="216"/>
      <c r="M359" s="217"/>
      <c r="N359" s="218"/>
      <c r="O359" s="218"/>
      <c r="P359" s="219">
        <f>P360</f>
        <v>0</v>
      </c>
      <c r="Q359" s="218"/>
      <c r="R359" s="219">
        <f>R360</f>
        <v>0</v>
      </c>
      <c r="S359" s="218"/>
      <c r="T359" s="220">
        <f>T360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21" t="s">
        <v>171</v>
      </c>
      <c r="AT359" s="222" t="s">
        <v>76</v>
      </c>
      <c r="AU359" s="222" t="s">
        <v>84</v>
      </c>
      <c r="AY359" s="221" t="s">
        <v>143</v>
      </c>
      <c r="BK359" s="223">
        <f>BK360</f>
        <v>0</v>
      </c>
    </row>
    <row r="360" s="2" customFormat="1" ht="16.5" customHeight="1">
      <c r="A360" s="38"/>
      <c r="B360" s="39"/>
      <c r="C360" s="226" t="s">
        <v>618</v>
      </c>
      <c r="D360" s="226" t="s">
        <v>145</v>
      </c>
      <c r="E360" s="227" t="s">
        <v>720</v>
      </c>
      <c r="F360" s="228" t="s">
        <v>718</v>
      </c>
      <c r="G360" s="229" t="s">
        <v>721</v>
      </c>
      <c r="H360" s="230">
        <v>1</v>
      </c>
      <c r="I360" s="231"/>
      <c r="J360" s="232">
        <f>ROUND(I360*H360,2)</f>
        <v>0</v>
      </c>
      <c r="K360" s="228" t="s">
        <v>149</v>
      </c>
      <c r="L360" s="44"/>
      <c r="M360" s="233" t="s">
        <v>1</v>
      </c>
      <c r="N360" s="234" t="s">
        <v>42</v>
      </c>
      <c r="O360" s="91"/>
      <c r="P360" s="235">
        <f>O360*H360</f>
        <v>0</v>
      </c>
      <c r="Q360" s="235">
        <v>0</v>
      </c>
      <c r="R360" s="235">
        <f>Q360*H360</f>
        <v>0</v>
      </c>
      <c r="S360" s="235">
        <v>0</v>
      </c>
      <c r="T360" s="236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7" t="s">
        <v>722</v>
      </c>
      <c r="AT360" s="237" t="s">
        <v>145</v>
      </c>
      <c r="AU360" s="237" t="s">
        <v>86</v>
      </c>
      <c r="AY360" s="17" t="s">
        <v>143</v>
      </c>
      <c r="BE360" s="238">
        <f>IF(N360="základní",J360,0)</f>
        <v>0</v>
      </c>
      <c r="BF360" s="238">
        <f>IF(N360="snížená",J360,0)</f>
        <v>0</v>
      </c>
      <c r="BG360" s="238">
        <f>IF(N360="zákl. přenesená",J360,0)</f>
        <v>0</v>
      </c>
      <c r="BH360" s="238">
        <f>IF(N360="sníž. přenesená",J360,0)</f>
        <v>0</v>
      </c>
      <c r="BI360" s="238">
        <f>IF(N360="nulová",J360,0)</f>
        <v>0</v>
      </c>
      <c r="BJ360" s="17" t="s">
        <v>84</v>
      </c>
      <c r="BK360" s="238">
        <f>ROUND(I360*H360,2)</f>
        <v>0</v>
      </c>
      <c r="BL360" s="17" t="s">
        <v>722</v>
      </c>
      <c r="BM360" s="237" t="s">
        <v>824</v>
      </c>
    </row>
    <row r="361" s="12" customFormat="1" ht="22.8" customHeight="1">
      <c r="A361" s="12"/>
      <c r="B361" s="210"/>
      <c r="C361" s="211"/>
      <c r="D361" s="212" t="s">
        <v>76</v>
      </c>
      <c r="E361" s="224" t="s">
        <v>724</v>
      </c>
      <c r="F361" s="224" t="s">
        <v>725</v>
      </c>
      <c r="G361" s="211"/>
      <c r="H361" s="211"/>
      <c r="I361" s="214"/>
      <c r="J361" s="225">
        <f>BK361</f>
        <v>0</v>
      </c>
      <c r="K361" s="211"/>
      <c r="L361" s="216"/>
      <c r="M361" s="217"/>
      <c r="N361" s="218"/>
      <c r="O361" s="218"/>
      <c r="P361" s="219">
        <f>P362</f>
        <v>0</v>
      </c>
      <c r="Q361" s="218"/>
      <c r="R361" s="219">
        <f>R362</f>
        <v>0</v>
      </c>
      <c r="S361" s="218"/>
      <c r="T361" s="220">
        <f>T362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21" t="s">
        <v>171</v>
      </c>
      <c r="AT361" s="222" t="s">
        <v>76</v>
      </c>
      <c r="AU361" s="222" t="s">
        <v>84</v>
      </c>
      <c r="AY361" s="221" t="s">
        <v>143</v>
      </c>
      <c r="BK361" s="223">
        <f>BK362</f>
        <v>0</v>
      </c>
    </row>
    <row r="362" s="2" customFormat="1" ht="16.5" customHeight="1">
      <c r="A362" s="38"/>
      <c r="B362" s="39"/>
      <c r="C362" s="226" t="s">
        <v>622</v>
      </c>
      <c r="D362" s="226" t="s">
        <v>145</v>
      </c>
      <c r="E362" s="227" t="s">
        <v>727</v>
      </c>
      <c r="F362" s="228" t="s">
        <v>725</v>
      </c>
      <c r="G362" s="229" t="s">
        <v>721</v>
      </c>
      <c r="H362" s="230">
        <v>1</v>
      </c>
      <c r="I362" s="231"/>
      <c r="J362" s="232">
        <f>ROUND(I362*H362,2)</f>
        <v>0</v>
      </c>
      <c r="K362" s="228" t="s">
        <v>149</v>
      </c>
      <c r="L362" s="44"/>
      <c r="M362" s="233" t="s">
        <v>1</v>
      </c>
      <c r="N362" s="234" t="s">
        <v>42</v>
      </c>
      <c r="O362" s="91"/>
      <c r="P362" s="235">
        <f>O362*H362</f>
        <v>0</v>
      </c>
      <c r="Q362" s="235">
        <v>0</v>
      </c>
      <c r="R362" s="235">
        <f>Q362*H362</f>
        <v>0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722</v>
      </c>
      <c r="AT362" s="237" t="s">
        <v>145</v>
      </c>
      <c r="AU362" s="237" t="s">
        <v>86</v>
      </c>
      <c r="AY362" s="17" t="s">
        <v>143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84</v>
      </c>
      <c r="BK362" s="238">
        <f>ROUND(I362*H362,2)</f>
        <v>0</v>
      </c>
      <c r="BL362" s="17" t="s">
        <v>722</v>
      </c>
      <c r="BM362" s="237" t="s">
        <v>825</v>
      </c>
    </row>
    <row r="363" s="12" customFormat="1" ht="22.8" customHeight="1">
      <c r="A363" s="12"/>
      <c r="B363" s="210"/>
      <c r="C363" s="211"/>
      <c r="D363" s="212" t="s">
        <v>76</v>
      </c>
      <c r="E363" s="224" t="s">
        <v>729</v>
      </c>
      <c r="F363" s="224" t="s">
        <v>730</v>
      </c>
      <c r="G363" s="211"/>
      <c r="H363" s="211"/>
      <c r="I363" s="214"/>
      <c r="J363" s="225">
        <f>BK363</f>
        <v>0</v>
      </c>
      <c r="K363" s="211"/>
      <c r="L363" s="216"/>
      <c r="M363" s="217"/>
      <c r="N363" s="218"/>
      <c r="O363" s="218"/>
      <c r="P363" s="219">
        <f>P364</f>
        <v>0</v>
      </c>
      <c r="Q363" s="218"/>
      <c r="R363" s="219">
        <f>R364</f>
        <v>0</v>
      </c>
      <c r="S363" s="218"/>
      <c r="T363" s="220">
        <f>T364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21" t="s">
        <v>171</v>
      </c>
      <c r="AT363" s="222" t="s">
        <v>76</v>
      </c>
      <c r="AU363" s="222" t="s">
        <v>84</v>
      </c>
      <c r="AY363" s="221" t="s">
        <v>143</v>
      </c>
      <c r="BK363" s="223">
        <f>BK364</f>
        <v>0</v>
      </c>
    </row>
    <row r="364" s="2" customFormat="1" ht="16.5" customHeight="1">
      <c r="A364" s="38"/>
      <c r="B364" s="39"/>
      <c r="C364" s="226" t="s">
        <v>628</v>
      </c>
      <c r="D364" s="226" t="s">
        <v>145</v>
      </c>
      <c r="E364" s="227" t="s">
        <v>732</v>
      </c>
      <c r="F364" s="228" t="s">
        <v>730</v>
      </c>
      <c r="G364" s="229" t="s">
        <v>721</v>
      </c>
      <c r="H364" s="230">
        <v>1</v>
      </c>
      <c r="I364" s="231"/>
      <c r="J364" s="232">
        <f>ROUND(I364*H364,2)</f>
        <v>0</v>
      </c>
      <c r="K364" s="228" t="s">
        <v>149</v>
      </c>
      <c r="L364" s="44"/>
      <c r="M364" s="283" t="s">
        <v>1</v>
      </c>
      <c r="N364" s="284" t="s">
        <v>42</v>
      </c>
      <c r="O364" s="285"/>
      <c r="P364" s="286">
        <f>O364*H364</f>
        <v>0</v>
      </c>
      <c r="Q364" s="286">
        <v>0</v>
      </c>
      <c r="R364" s="286">
        <f>Q364*H364</f>
        <v>0</v>
      </c>
      <c r="S364" s="286">
        <v>0</v>
      </c>
      <c r="T364" s="287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7" t="s">
        <v>722</v>
      </c>
      <c r="AT364" s="237" t="s">
        <v>145</v>
      </c>
      <c r="AU364" s="237" t="s">
        <v>86</v>
      </c>
      <c r="AY364" s="17" t="s">
        <v>143</v>
      </c>
      <c r="BE364" s="238">
        <f>IF(N364="základní",J364,0)</f>
        <v>0</v>
      </c>
      <c r="BF364" s="238">
        <f>IF(N364="snížená",J364,0)</f>
        <v>0</v>
      </c>
      <c r="BG364" s="238">
        <f>IF(N364="zákl. přenesená",J364,0)</f>
        <v>0</v>
      </c>
      <c r="BH364" s="238">
        <f>IF(N364="sníž. přenesená",J364,0)</f>
        <v>0</v>
      </c>
      <c r="BI364" s="238">
        <f>IF(N364="nulová",J364,0)</f>
        <v>0</v>
      </c>
      <c r="BJ364" s="17" t="s">
        <v>84</v>
      </c>
      <c r="BK364" s="238">
        <f>ROUND(I364*H364,2)</f>
        <v>0</v>
      </c>
      <c r="BL364" s="17" t="s">
        <v>722</v>
      </c>
      <c r="BM364" s="237" t="s">
        <v>826</v>
      </c>
    </row>
    <row r="365" s="2" customFormat="1" ht="6.96" customHeight="1">
      <c r="A365" s="38"/>
      <c r="B365" s="66"/>
      <c r="C365" s="67"/>
      <c r="D365" s="67"/>
      <c r="E365" s="67"/>
      <c r="F365" s="67"/>
      <c r="G365" s="67"/>
      <c r="H365" s="67"/>
      <c r="I365" s="67"/>
      <c r="J365" s="67"/>
      <c r="K365" s="67"/>
      <c r="L365" s="44"/>
      <c r="M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</row>
  </sheetData>
  <sheetProtection sheet="1" autoFilter="0" formatColumns="0" formatRows="0" objects="1" scenarios="1" spinCount="100000" saltValue="8m5o2855qfzKamLPNF/4ICFGnFwn4TocQ4wxJjS98O3LIEE2xTdG+UvE8SRn/agpges1LQ6Copk3PjCbaNfikg==" hashValue="QneN0U35zUwKvRooLzz3H4GsFyQrv5rizccSaUdJSQzHzhtoADRckQwTrrgj7Jm9cWcr2KW+gf+6/P6Wu8jy2A==" algorithmName="SHA-512" password="CC35"/>
  <autoFilter ref="C140:K36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9:H129"/>
    <mergeCell ref="E131:H131"/>
    <mergeCell ref="E133:H13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DESKTOP-T00PI3Q\user</dc:creator>
  <cp:lastModifiedBy>DESKTOP-T00PI3Q\user</cp:lastModifiedBy>
  <dcterms:created xsi:type="dcterms:W3CDTF">2025-03-31T17:32:47Z</dcterms:created>
  <dcterms:modified xsi:type="dcterms:W3CDTF">2025-03-31T17:32:50Z</dcterms:modified>
</cp:coreProperties>
</file>