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fileSharing userName="igorb" reservationPassword="0"/>
  <workbookPr/>
  <bookViews>
    <workbookView xWindow="240" yWindow="120" windowWidth="14940" windowHeight="9225" activeTab="0"/>
  </bookViews>
  <sheets>
    <sheet name="221" sheetId="1" r:id="rId1"/>
  </sheets>
  <definedNames/>
  <calcPr/>
  <webPublishing/>
</workbook>
</file>

<file path=xl/sharedStrings.xml><?xml version="1.0" encoding="utf-8"?>
<sst xmlns="http://schemas.openxmlformats.org/spreadsheetml/2006/main" count="911" uniqueCount="371">
  <si>
    <t>ASPE10</t>
  </si>
  <si>
    <t>S</t>
  </si>
  <si>
    <t>Firma: IKDS s.r.o.</t>
  </si>
  <si>
    <t>Soupis prací objektu</t>
  </si>
  <si>
    <t xml:space="preserve">Stavba: </t>
  </si>
  <si>
    <t>2022_003</t>
  </si>
  <si>
    <t>Rekonstrukce opěrné zdi ul. Kateřinská</t>
  </si>
  <si>
    <t>O</t>
  </si>
  <si>
    <t>Rozpočet:</t>
  </si>
  <si>
    <t>0,00</t>
  </si>
  <si>
    <t>15,00</t>
  </si>
  <si>
    <t>21,00</t>
  </si>
  <si>
    <t>3</t>
  </si>
  <si>
    <t>2</t>
  </si>
  <si>
    <t>221</t>
  </si>
  <si>
    <t>Opěrná zeď ul. Kateřinská</t>
  </si>
  <si>
    <t>Typ</t>
  </si>
  <si>
    <t>0</t>
  </si>
  <si>
    <t>Poř. číslo</t>
  </si>
  <si>
    <t>1</t>
  </si>
  <si>
    <t>Kód položky</t>
  </si>
  <si>
    <t>Varianta</t>
  </si>
  <si>
    <t>Název položky</t>
  </si>
  <si>
    <t>4</t>
  </si>
  <si>
    <t>MJ</t>
  </si>
  <si>
    <t>5</t>
  </si>
  <si>
    <t>Množství</t>
  </si>
  <si>
    <t>6</t>
  </si>
  <si>
    <t>Jednotková cena</t>
  </si>
  <si>
    <t>Jednotková</t>
  </si>
  <si>
    <t>9</t>
  </si>
  <si>
    <t>Celkem</t>
  </si>
  <si>
    <t>10</t>
  </si>
  <si>
    <t>SD</t>
  </si>
  <si>
    <t>Všeobecné konstrukce a práce</t>
  </si>
  <si>
    <t>P</t>
  </si>
  <si>
    <t>014102</t>
  </si>
  <si>
    <t>a</t>
  </si>
  <si>
    <t>POPLATKY ZA SKLÁDKU - zemina</t>
  </si>
  <si>
    <t>T</t>
  </si>
  <si>
    <t>PP</t>
  </si>
  <si>
    <t>zemina 2,0t/m3 , pol 131837</t>
  </si>
  <si>
    <t>VV</t>
  </si>
  <si>
    <t>2.00*2.60*35.00*2.2=400,400 [A]</t>
  </si>
  <si>
    <t>TS</t>
  </si>
  <si>
    <t>zahrnuje veškeré poplatky provozovateli skládky související s uložením odpadu na skládce.</t>
  </si>
  <si>
    <t>b</t>
  </si>
  <si>
    <t>POPLATKY ZA SKLÁDKU - beton</t>
  </si>
  <si>
    <t>beton 2,3 t/m3, pol 11328,</t>
  </si>
  <si>
    <t>tvárnice příkupu a podklad 
0,60*(27.00+33.00+3.00)*0,25*2,3=17,388 [A]</t>
  </si>
  <si>
    <t>d</t>
  </si>
  <si>
    <t>POPLATKY ZA SKLÁDKU - kámen</t>
  </si>
  <si>
    <t>kamenná zeď 1,8t/m3 rozebrání gabionu</t>
  </si>
  <si>
    <t>1,00*2,00*34,0*1,8=122,400 [A]</t>
  </si>
  <si>
    <t>014131</t>
  </si>
  <si>
    <t/>
  </si>
  <si>
    <t>POPLATKY ZA SKLÁDKU TYP S-NO (NEBEZPEČNÝ ODPAD)</t>
  </si>
  <si>
    <t>M3</t>
  </si>
  <si>
    <t>odpad na bázi asfaltu, pol113438</t>
  </si>
  <si>
    <t>3.31*35.00*0.07=8,110 [A]</t>
  </si>
  <si>
    <t>02520</t>
  </si>
  <si>
    <t>ZKOUŠENÍ MATERIÁLŮ NEZÁVISLOU ZKUŠEBNOU</t>
  </si>
  <si>
    <t>KPL</t>
  </si>
  <si>
    <t>potřební počet vzorků, včetně odběru vzorku a odvoz do skušebny</t>
  </si>
  <si>
    <t>1=1,000 [A]</t>
  </si>
  <si>
    <t>zahrnuje veškeré náklady spojené s objednatelem požadovanými zkouškami</t>
  </si>
  <si>
    <t>7</t>
  </si>
  <si>
    <t>02620</t>
  </si>
  <si>
    <t>ZKOUŠENÍ KONSTRUKCÍ A PRACÍ NEZÁVISLOU ZKUŠEBNOU</t>
  </si>
  <si>
    <t>zkušky hutnění v rozsahu TKP</t>
  </si>
  <si>
    <t>8</t>
  </si>
  <si>
    <t>02720</t>
  </si>
  <si>
    <t>POMOC PRÁCE ZŘÍZ NEBO ZAJIŠŤ REGULACI A OCHRANU DOPRAVY</t>
  </si>
  <si>
    <t>zahrnuje veškeré náklady spojené s objednatelem požadovanými zařízeními</t>
  </si>
  <si>
    <t>02730</t>
  </si>
  <si>
    <t>POMOC PRÁCE ZŘÍZ NEBO ZAJIŠŤ OCHRANU INŽENÝRSKÝCH SÍTÍ - vo</t>
  </si>
  <si>
    <t>vytyčení, přenesení podmínek správce sítí do realizace VO</t>
  </si>
  <si>
    <t>POMOC PRÁCE ZŘÍZ NEBO ZAJIŠŤ OCHRANU INŽENÝRSKÝCH SÍTÍ - Cetin optický</t>
  </si>
  <si>
    <t>vytyčení, přenesení podmínek správce sítí do realizace CETIN - NN optický kábel</t>
  </si>
  <si>
    <t>11</t>
  </si>
  <si>
    <t>c</t>
  </si>
  <si>
    <t>POMOC PRÁCE ZŘÍZ NEBO ZAJIŠŤ OCHRANU INŽENÝRSKÝCH SÍTÍ - Cetin metal</t>
  </si>
  <si>
    <t>vytyčení, přenesení podmínek správce sítí do realizace CETIN - NN metalický kábel</t>
  </si>
  <si>
    <t>12</t>
  </si>
  <si>
    <t>POMOC PRÁCE ZŘÍZ NEBO ZAJIŠŤ OCHRANU INŽENÝRSKÝCH SÍTÍ - GasNet plyn STL</t>
  </si>
  <si>
    <t>vytyčení, přenesení podmínek správce sítí do realizace GasNet - plynové vedení STL</t>
  </si>
  <si>
    <t>13</t>
  </si>
  <si>
    <t>02910</t>
  </si>
  <si>
    <t>OSTATNÍ POŽADAVKY - ZEMĚMĚŘIČSKÁ MĚŘENÍ</t>
  </si>
  <si>
    <t>vytyčení stavby autorizovaným geodetem</t>
  </si>
  <si>
    <t>zahrnuje veškeré náklady spojené s objednatelem požadovanými pracemi,  
- pro stanovení orientační investorské ceny určete jednotkovou cenu jako 1% odhadované ceny stavby</t>
  </si>
  <si>
    <t>14</t>
  </si>
  <si>
    <t>02943</t>
  </si>
  <si>
    <t>OSTATNÍ POŽADAVKY - VYPRACOVÁNÍ RDS</t>
  </si>
  <si>
    <t>RDS SO 221</t>
  </si>
  <si>
    <t>zahrnuje veškeré náklady spojené s objednatelem požadovanými pracemi</t>
  </si>
  <si>
    <t>15</t>
  </si>
  <si>
    <t>02944</t>
  </si>
  <si>
    <t>OSTAT POŽADAVKY - DOKUMENTACE SKUTEČ PROVEDENÍ V DIGIT FORMĚ</t>
  </si>
  <si>
    <t>DSPS včetně geodetického zaměření</t>
  </si>
  <si>
    <t>16</t>
  </si>
  <si>
    <t>02945</t>
  </si>
  <si>
    <t>OSTAT POŽADAVKY - GEOMETRICKÝ PLÁN</t>
  </si>
  <si>
    <t>HM</t>
  </si>
  <si>
    <t>na základě skutečného provedení stavby</t>
  </si>
  <si>
    <t>položka zahrnuje:                                                                                                                           
- přípravu podkladů, vyhotovení žádosti pro vklad na katastrální úřad 
- polní práce spojené s vyhotovením geometrického plánu 
- výpočetní a grafické kancelářské práce 
- úřední ověření výsledného elaborátu 
- schválení návrhu vkladu do katastru nemovitostí příslušným katastrálním úřadem</t>
  </si>
  <si>
    <t>17</t>
  </si>
  <si>
    <t>02960</t>
  </si>
  <si>
    <t>OSTATNÍ POŽADAVKY - ODBORNÝ DOZOR</t>
  </si>
  <si>
    <t>zahrnuje veškeré náklady spojené s objednatelem požadovaným dozorem</t>
  </si>
  <si>
    <t>Zemní práce</t>
  </si>
  <si>
    <t>24</t>
  </si>
  <si>
    <t>11328</t>
  </si>
  <si>
    <t>ODSTRANĚNÍ PŘÍKOPŮ, ŽLABŮ A RIGOLŮ Z PŘÍKOPOVÝCH TVÁRNIC</t>
  </si>
  <si>
    <t>M2</t>
  </si>
  <si>
    <t>0,60*(27.00+33.00+3.00)=37,800 [A]</t>
  </si>
  <si>
    <t>Položka zahrnuje odstranění tvárnic včetně podkladu, veškerou manipulaci s vybouranou sutí a s vybouranými hmotami, vč. uložení na skládku. Nezahrnuje poplatek za skládku, který se vykazuje v položce 0141** (s výjimkou malého množství bouraného materiálu, kde je možné poplatek zahrnout do jednotkové ceny bourání – tento fakt musí být uveden v doplňujícím textu k položce).</t>
  </si>
  <si>
    <t>18</t>
  </si>
  <si>
    <t>113347</t>
  </si>
  <si>
    <t>ODSTRAN PODKL ZPEVNĚNÝCH PLOCH S CEM POJIVEM, ODVOZ DO 16KM</t>
  </si>
  <si>
    <t>předpokládaná tloušťka podkladní vrstvy chodníku  0,35m</t>
  </si>
  <si>
    <t>3.31*33,25*0,35=38,520 [A]</t>
  </si>
  <si>
    <t>Položka zahrnuje veškerou manipulaci s vybouranou sutí a s vybouranými hmotami vč. uložení na skládku. Nezahrnuje poplatek za skládku, který se vykazuje v položce 0141** (s výjimkou malého množství bouraného materiálu, kde je možné poplatek zahrnout do jednotkové ceny bourání – tento fakt musí být uveden v doplňujícím textu k položce).</t>
  </si>
  <si>
    <t>22</t>
  </si>
  <si>
    <t>113438</t>
  </si>
  <si>
    <t>ODSTRAN KRYTU ZPEVNĚNÝCH PLOCH S ASFALT POJIVEM VČET PODKLADU, ODVOZ DO 20KM</t>
  </si>
  <si>
    <t>asfaltový kryt chodníku tl.0.07m</t>
  </si>
  <si>
    <t>21</t>
  </si>
  <si>
    <t>113478</t>
  </si>
  <si>
    <t>ODSTRAN KRYTU ZPEVNĚNÝCH PLOCH Z DLAŽEB KOSTEK VČET PODKL, ODVOZ DO 20KM</t>
  </si>
  <si>
    <t>odvodňovací rygol u silnice tl. 0,2m</t>
  </si>
  <si>
    <t>31.00*0,63*0,20=3,906 [A]</t>
  </si>
  <si>
    <t>19</t>
  </si>
  <si>
    <t>113514</t>
  </si>
  <si>
    <t>ODSTRANĚNÍ ZÁHONOVÝCH OBRUBNÍKŮ, ODVOZ DO 5KM</t>
  </si>
  <si>
    <t>M</t>
  </si>
  <si>
    <t>obrubník u zábradlí a na konci zdi</t>
  </si>
  <si>
    <t>38,0=38,000 [A]</t>
  </si>
  <si>
    <t>20</t>
  </si>
  <si>
    <t>113524</t>
  </si>
  <si>
    <t>ODSTRANĚNÍ CHODNÍKOVÝCH A SILNIČNÍCH OBRUBNÍKŮ BETONOVÝCH, ODVOZ DO 5KM</t>
  </si>
  <si>
    <t>31.0=31,000 [A]</t>
  </si>
  <si>
    <t>23</t>
  </si>
  <si>
    <t>131837</t>
  </si>
  <si>
    <t>HLOUBENÍ JAM ZAPAŽ I NEPAŽ TŘ. II, ODVOZ DO 16KM</t>
  </si>
  <si>
    <t>2.00*2.60*35.00=182,000 [A]</t>
  </si>
  <si>
    <t>položka zahrnuje: 
- vodorovná a svislá doprava, přemístění, přeložení, manipulace s výkopkem 
- kompletní provedení vykopávky nezapažené i zapažené 
- ošetření výkopiště po celou dobu práce v něm vč. klimatických opatření 
- ztížení vykopávek v blízkosti podzemního vedení, konstrukcí a objektů vč. jejich dočasného zajištění 
- ztížení pod vodou, v okolí výbušnin, ve stísněných prostorech a pod. 
- těžení po vrstvách, pásech a po jiných nutných částech (figurách) 
- čerpání vody vč. čerpacích jímek, potrubí a pohotovostní čerpací soupravy (viz ustanovení k pol. 1151,2) 
- potřebné snížení hladiny podzemní vody 
- těžení a rozpojování jednotlivých balvanů 
- vytahování a nošení výkopku 
- svahování a přesvah. svahů do konečného tvaru, výměna hornin v podloží a v pláni znehodnocené klimatickými vlivy 
- eventuelně nutné druhotné rozpojení odstřelené horniny 
- ruční vykopávky, odstranění kořenů a napadávek 
- pažení, vzepření a rozepření vč. přepažování (vyjma štětových stěn) 
- úpravu, ochranu a očištění dna, základové spáry, stěn a svahů 
- odvedení nebo obvedení vody v okolí výkopiště a ve výkopišti 
- třídění výkopku 
- veškeré pomocné konstrukce umožňující provedení vykopávky (příjezdy, sjezdy, nájezdy, lešení, podpěr. konstr., přemostění, zpevněné plochy, zakrytí a pod.) 
- nezahrnuje uložení zeminy (na skládku, do násypu) ani poplatky za skládku, vykazují se v položce č.0141**</t>
  </si>
  <si>
    <t>26</t>
  </si>
  <si>
    <t>17120</t>
  </si>
  <si>
    <t>ULOŽENÍ SYPANINY DO NÁSYPŮ A NA SKLÁDKY BEZ ZHUTNĚNÍ</t>
  </si>
  <si>
    <t>vykopaný material zemina</t>
  </si>
  <si>
    <t>položka zahrnuje:  
- kompletní provedení zemní konstrukce do předepsaného tvaru  
- ošetření úložiště po celou dobu práce v něm vč. klimatických opatření  
- ztížení v okolí vedení, konstrukcí a objektů a jejich dočasné zajištění  
- ztížení provádění ve ztížených podmínkách a stísněných prostorech  
- ztížené ukládání sypaniny pod vodu  
- ukládání po vrstvách a po jiných nutných částech (figurách) vč. dosypávek  
- spouštění a nošení materiálu  
- úprava, očištění a ochrana podloží a svahů  
- svahování, uzavírání povrchů svahů  
- udržování úložiště a jeho ochrana proti vodě  
- odvedení nebo obvedení vody v okolí úložiště a v úložišti  
- veškeré  pomocné konstrukce umožňující provedení  zemní konstrukce  (příjezdy,  sjezdy,  nájezdy, lešení, podpěrné konstrukce, přemostění, zpevněné plochy, zakrytí a pod.)</t>
  </si>
  <si>
    <t>27</t>
  </si>
  <si>
    <t>17481</t>
  </si>
  <si>
    <t>ZÁSYP JAM A RÝH Z NAKUPOVANÝCH MATERIÁLŮ</t>
  </si>
  <si>
    <t>zásyp za opěrama ŠDB 32/63 po vrstvách 30 cm se zhutněním  
ČSN 736244, ID 0,9 ( 100%PS)</t>
  </si>
  <si>
    <t>z arubem zdi 
1.99*1,95*35,00=135,818 [A] 
před zdí 
0,86*0,75*34,25=22,091 [B] 
Celkem: A+B=157,909 [C]</t>
  </si>
  <si>
    <t>položka zahrnuje: 
- kompletní provedení zemní konstrukce včetně nákupu a dopravy materiálu dle zadávací dokumentace 
- úprava  ukládaného  materiálu  vlhčením,  tříděním,  promícháním  nebo  vysoušením,  příp. jiné úpravy za účelem zlepšení jeho  mech. vlastností 
- hutnění i různé míry hutnění  
- ošetření úložiště po celou dobu práce v něm vč. klimatických opatření 
- ztížení v okolí vedení, konstrukcí a objektů a jejich dočasné zajištění 
- ztížení provádění vč. hutnění ve ztížených podmínkách a stísněných prostorech 
- ztížené ukládání sypaniny pod vodu 
- ukládání po vrstvách a po jiných nutných částech (figurách) vč. dosypávek 
- spouštění a nošení materiálu 
- výměna částí zemní konstrukce znehodnocené klimatickými vlivy 
- udržování úložiště a jeho ochrana proti vodě 
- odvedení nebo obvedení vody v okolí úložiště a v úložišti 
- veškeré  pomocné konstrukce umožňující provedení  zemní konstrukce  (příjezdy,  sjezdy,  nájezdy, lešení, podpěrné konstrukce, přemostění, zpevněné plochy, zakrytí a pod.)</t>
  </si>
  <si>
    <t>28</t>
  </si>
  <si>
    <t>ochranný zásyp za zdí  ŠP 8-32 mm  
ČSN 736244, ID 0,9 ( 100%PS)</t>
  </si>
  <si>
    <t>0,60*0,85*35,00=17,850 [A]</t>
  </si>
  <si>
    <t>25</t>
  </si>
  <si>
    <t>9112A3</t>
  </si>
  <si>
    <t>ZÁBRADLÍ MOSTNÍ S VODOR MADLY - DEMONTÁŽ S PŘESUNEM</t>
  </si>
  <si>
    <t>33.70=33,700 [A]</t>
  </si>
  <si>
    <t>položka zahrnuje: 
- demontáž a odstranění zařízení 
- jeho odvoz na předepsané místo</t>
  </si>
  <si>
    <t>Základy</t>
  </si>
  <si>
    <t>29</t>
  </si>
  <si>
    <t>261112</t>
  </si>
  <si>
    <t>VRTY PRO KOTVENÍ A INJEKTÁŽ TŘ I NA POVRCHU D DO 16MM</t>
  </si>
  <si>
    <t>vrty pro kotvení zábradlí</t>
  </si>
  <si>
    <t>19*4*0,15=11,400 [A]</t>
  </si>
  <si>
    <t>položka zahrnuje:  
přemístění, montáž a demontáž vrtných souprav  
svislou dopravu zeminy z vrtu  
vodorovnou dopravu zeminy bez uložení na skládku  
případně nutné pažení dočasné (včetně odpažení) i trvalé</t>
  </si>
  <si>
    <t>30</t>
  </si>
  <si>
    <t>272325</t>
  </si>
  <si>
    <t>ZÁKLADY ZE ŽELEZOBETONU DO C30/37</t>
  </si>
  <si>
    <t>0,30*1,70*(33,25+1,80)=17,876 [A]</t>
  </si>
  <si>
    <t>- dodání  čerstvého  betonu  (betonové  směsi)  požadované  kvality,  jeho  uložení  do požadovaného tvaru při jakékoliv hustotě výztuže, konzistenci čerstvého betonu a způsobu hutnění, ošetření a ochranu betonu, 
- zhotovení nepropustného, mrazuvzdorného betonu a betonu požadované trvanlivosti a vlastností, 
- užití potřebných přísad a technologií výroby betonu, 
- zřízení pracovních a dilatačních spar, včetně potřebných úprav, výplně, vložek, opracování, očištění a ošetření, 
- bednění  požadovaných  konstr. (i ztracené) s úpravou  dle požadované  kvality povrchu betonu, včetně odbedňovacích a odskružovacích prostředků, 
- podpěrné  konstr. (skruže) a lešení všech druhů pro bednění, uložení čerstvého betonu, výztuže a doplňkových konstr., vč. požadovaných otvorů, ochranných a bezpečnostních opatření a základů těchto konstrukcí a lešení, 
- vytvoření kotevních čel, kapes, nálitků, a sedel, 
- zřízení  všech  požadovaných  otvorů, kapes, výklenků, prostupů, dutin, drážek a pod., vč. ztížení práce a úprav  kolem nich, 
- úpravy pro osazení výztuže, doplňkových konstrukcí a vybavení, 
- úpravy povrchu pro položení požadované izolace, povlaků a nátěrů, případně vyspravení, 
- ztížení práce u kabelových a injektážních trubek a ostatních zařízení osazovaných do betonu, 
- konstrukce betonových kloubů, upevnění kotevních prvků a doplňkových konstrukcí, 
- nátěry zabraňující soudržnost betonu a bednění, 
- výplň, těsnění  a tmelení spar a spojů, 
- opatření  povrchů  betonu  izolací  proti zemní vlhkosti v částech, kde přijdou do styku se zeminou nebo kamenivem, 
- případné zřízení spojovací vrstvy u základů, 
- úpravy pro osazení zařízení ochrany konstrukce proti vlivu bludných proudů,</t>
  </si>
  <si>
    <t>31</t>
  </si>
  <si>
    <t>272365</t>
  </si>
  <si>
    <t>VÝZTUŽ ZÁKLADŮ Z OCELI 10505, B500B</t>
  </si>
  <si>
    <t>předpokláda se 150kg/m3 do základu uhlové zdi</t>
  </si>
  <si>
    <t>0,30*1,70*(33,25+1,80)*0,15=2,681 [A]</t>
  </si>
  <si>
    <t>Položka zahrnuje veškerý materiál, výrobky a polotovary, včetně mimostaveništní a vnitrostaveništní dopravy (rovněž přesuny), včetně naložení a složení, případně s uložením 
- dodání betonářské výztuže v požadované kvalitě, stříhání, řezání, ohýbání a spojování do všech požadovaných tvarů (vč. armakošů) a uložení s požadovaným zajištěním polohy a krytí výztuže betonem, 
- veškeré svary nebo jiné spoje výztuže, 
- pomocné konstrukce a práce pro osazení a upevnění výztuže, 
- zednické výpomoci pro montáž betonářské výztuže, 
- úpravy výztuže pro osazení doplňkových konstrukcí, 
- ochranu výztuže do doby jejího zabetonování, 
- úpravy výztuže pro zřízení železobetonových kloubů, kotevních prvků, závěsných ok a doplňkových konstrukcí, 
- veškerá opatření pro zajištění soudržnosti výztuže a betonu, 
- vodivé propojení výztuže, které je součástí ochrany konstrukce proti vlivům bludných proudů, vyvedení do měřících skříní nebo míst pro měření bludných proudů (vlastní měřící skříně se uvádějí položkami SD 74), 
- povrchovou antikorozní úpravu výztuže, 
- separaci výztuže, 
- osazení měřících zařízení a úpravy pro ně, 
- osazení měřících skříní nebo míst pro měření bludných proudů.</t>
  </si>
  <si>
    <t>Svislé konstrukce</t>
  </si>
  <si>
    <t>32</t>
  </si>
  <si>
    <t>311325</t>
  </si>
  <si>
    <t>ZDI A STĚNY PODP A VOL ZE ŽELEZOBET DO C30/37</t>
  </si>
  <si>
    <t>0,30*2,61*(3,50+32,70+0,53)=28,760 [A]</t>
  </si>
  <si>
    <t>33</t>
  </si>
  <si>
    <t>311365</t>
  </si>
  <si>
    <t>VÝZTUŽ ZDÍ A STĚN PODP A VOL Z OCELI 10505, B500B</t>
  </si>
  <si>
    <t>předpokláda se 180kg/m3 do stěny uhlové zdi</t>
  </si>
  <si>
    <t>0,30*2,61*(3,50+32,70+0,53)*0.18=5,177 [A]</t>
  </si>
  <si>
    <t>34</t>
  </si>
  <si>
    <t>317325</t>
  </si>
  <si>
    <t>ŘÍMSY ZE ŽELEZOBETONU DO C30/37</t>
  </si>
  <si>
    <t>C30/37 XF4</t>
  </si>
  <si>
    <t>0,55*0,21*37,00=4,274 [A]</t>
  </si>
  <si>
    <t>položka zahrnuje:  
- dodání  čerstvého  betonu  (betonové  směsi)  požadované  kvality,  jeho  uložení  do požadovaného tvaru při jakékoliv hustotě výztuže, konzistenci čerstvého betonu a způsobu hutnění, ošetření a ochranu betonu,  
- zhotovení nepropustného, mrazuvzdorného betonu a betonu požadované trvanlivosti a vlastností,  
- užití potřebných přísad a technologií výroby betonu,  
- zřízení pracovních a dilatačních spar, včetně potřebných úprav, výplně, vložek, opracování, očištění a ošetření,  
- bednění  požadovaných  konstr. (i ztracené) s úpravou  dle požadované  kvality povrchu betonu, včetně odbedňovacích a odskružovacích prostředků,  
- podpěrné  konstr. (skruže) a lešení všech druhů pro bednění, uložení čerstvého betonu, výztuže a doplňkových konstr., vč. požadovaných otvorů, ochranných a bezpečnostních opatření a základů těchto konstrukcí a lešení,  
- vytvoření kotevních čel, kapes, nálitků, a sedel,  
- zřízení  všech  požadovaných  otvorů, kapes, výklenků, prostupů, dutin, drážek a pod., vč. ztížení práce a úprav  kolem nich,  
- úpravy pro osazení výztuže, doplňkových konstrukcí a vybavení,  
- úpravy povrchu pro položení požadované izolace, povlaků a nátěrů, případně vyspravení,  
- ztížení práce u kabelových a injektážních trubek a ostatních zařízení osazovaných do betonu,  
- konstrukce betonových kloubů, upevnění kotevních prvků a doplňkových konstrukcí,  
- nátěry zabraňující soudržnost betonu a bednění,  
- výplň, těsnění  a tmelení spar a spojů,  
- opatření  povrchů  betonu  izolací  proti zemní vlhkosti v částech, kde přijdou do styku se zeminou nebo kamenivem,  
- případné zřízení spojovací vrstvy u základů,  
- úpravy pro osazení zařízení ochrany konstrukce proti vlivu bludných proudů</t>
  </si>
  <si>
    <t>35</t>
  </si>
  <si>
    <t>317365</t>
  </si>
  <si>
    <t>VÝZTUŽ ŘÍMS Z OCELI 10505, B500B</t>
  </si>
  <si>
    <t>předpoklad 150kg/m3</t>
  </si>
  <si>
    <t>0,55*0,21*37,00*0,15=0,641 [A]</t>
  </si>
  <si>
    <t>položka zahrnuje:   
- dodání betonářské výztuže v požadované kvalitě, stříhání, řezání, ohýbání a spojování do všech požadovaných tvarů (vč. armakošů) a uložení s požadovaným zajištěním polohy a krytí výztuže betonem,  
- veškeré svary nebo jiné spoje výztuže,  
- pomocné konstrukce a práce pro osazení a upevnění výztuže,  
- zednické výpomoci pro montáž betonářské výztuže,  
- úpravy výztuže pro osazení doplňkových konstrukcí,  
- ochranu výztuže do doby jejího zabetonování,  
- úpravy výztuže pro zřízení železobetonových kloubů, kotevních prvků, závěsných ok a doplňkových konstrukcí,  
- veškerá opatření pro zajištění soudržnosti výztuže a betonu,  
- vodivé propojení výztuže, které je součástí ochrany konstrukce proti vlivům bludných proudů, vyvedení do měřících skříní nebo míst pro měření bludných proudů (vlastní měřící skříně se uvádějí položkami SD 74)  
- povrchovou antikorozní úpravu výztuže,  
- separaci výztuže,  
- osazení měřících zařízení a úpravy pro ně,  
- osazení měřících skříní nebo míst pro měření bludných proudů.</t>
  </si>
  <si>
    <t>Vodorovné konstrukce</t>
  </si>
  <si>
    <t>36</t>
  </si>
  <si>
    <t>451312</t>
  </si>
  <si>
    <t>PODKLADNÍ A VÝPLŇOVÉ VRSTVY Z PROSTÉHO BETONU C12/15</t>
  </si>
  <si>
    <t>pod drenážní trubku, C 12/15 min. tl 200 mm 
dle VL 204.01a  MD 
podkladní beton pod základ opěr</t>
  </si>
  <si>
    <t>0,20*1,16*35,00=8,120 [A]</t>
  </si>
  <si>
    <t>- dodání  čerstvého  betonu  (betonové  směsi)  požadované  kvality,  jeho  uložení  do požadovaného tvaru při jakékoliv hustotě výztuže, konzistenci čerstvého betonu a způsobu hutnění, ošetření a ochranu betonu,  
- zhotovení nepropustného, mrazuvzdorného betonu a betonu požadované trvanlivosti a vlastností,  
- užití potřebných přísad a technologií výroby betonu,  
- zřízení pracovních a dilatačních spar, včetně potřebných úprav, výplně, vložek, opracování, očištění a ošetření,  
- bednění  požadovaných  konstr. (i ztracené) s úpravou  dle požadované  kvality povrchu betonu, včetně odbedňovacích a odskružovacích prostředků,  
- podpěrné  konstr. (skruže) a lešení všech druhů pro bednění, uložení čerstvého betonu, výztuže a doplňkových konstr., vč. požadovaných otvorů, ochranných a bezpečnostních opatření a základů těchto konstrukcí a lešení,  
- vytvoření kotevních čel, kapes, nálitků, a sedel,  
- zřízení  všech  požadovaných  otvorů, kapes, výklenků, prostupů, dutin, drážek a pod., vč. ztížení práce a úprav  kolem nich,  
- úpravy pro osazení výztuže, doplňkových konstrukcí a vybavení,  
- úpravy povrchu pro položení požadované izolace, povlaků a nátěrů, případně vyspravení,  
- ztížení práce u kabelových a injektážních trubek a ostatních zařízení osazovaných do betonu,  
- konstrukce betonových kloubů, upevnění kotevních prvků a doplňkových konstrukcí,  
- nátěry zabraňující soudržnost betonu a bednění,  
- výplň, těsnění  a tmelení spar a spojů,  
- opatření  povrchů  betonu  izolací  proti zemní vlhkosti v částech, kde přijdou do styku se zeminou nebo kamenivem,  
- případné zřízení spojovací vrstvy u základů,  
- úpravy pro osazení zařízení ochrany konstrukce proti vlivu bludných proudů</t>
  </si>
  <si>
    <t>37</t>
  </si>
  <si>
    <t>C 12/15 min. tl 150 mm 
podkladní beton pod základ zdi</t>
  </si>
  <si>
    <t>0,15*2,00*(33,6+1,95)=10,665 [A]</t>
  </si>
  <si>
    <t>39</t>
  </si>
  <si>
    <t>45157</t>
  </si>
  <si>
    <t>PODKLADNÍ A VÝPLŇOVÉ VRSTVY Z KAMENIVA TĚŽENÉHO</t>
  </si>
  <si>
    <t>ochranný podsyp a obsyp těsnící folie ŠTP 0/16  tl. 150+150 mm</t>
  </si>
  <si>
    <t>0,30*2,00*35,00=21,000 [A]</t>
  </si>
  <si>
    <t>položka zahrnuje dodávku předepsaného kameniva, mimostaveništní a vnitrostaveništní dopravu a jeho uložení 
není-li v zadávací dokumentaci uvedeno jinak, jedná se o nakupovaný materiál</t>
  </si>
  <si>
    <t>38</t>
  </si>
  <si>
    <t>45860</t>
  </si>
  <si>
    <t>VÝPLŇ ZA OPĚRAMI A ZDMI Z MEZEROVITÉHO BETONU</t>
  </si>
  <si>
    <t>drenážní beton za rubem zdi na drenážní trubku</t>
  </si>
  <si>
    <t>0,20*0,30*35,00=2,100 [A]</t>
  </si>
  <si>
    <t>položka zahrnuje:  
- dodávku mezerovitého betonu předepsané kvality a zásyp se zhutněním včetně mimostaveništní a vnitrostaveništní dopravy</t>
  </si>
  <si>
    <t>40</t>
  </si>
  <si>
    <t>46591</t>
  </si>
  <si>
    <t>DLAŽBY Z KAMENICKÝCH VÝROBKŮ</t>
  </si>
  <si>
    <t>dlažba u silnice a pod zdí</t>
  </si>
  <si>
    <t>dlažba u silnive 
0,65*31,70=20,605 [A] 
dlažba pod zdí 
0,75*(27,0+33,25)=45,188 [B] 
dlažba u zdi na konci skluz 
0,65*3,26=2,119 [C] 
Celkem: A+B+C=67,912 [D]</t>
  </si>
  <si>
    <t>položka zahrnuje: 
- nutné zemní práce (svahování, úpravu pláně a pod.) 
- úpravu podkladu 
- zřízení spojovací vrstvy 
- zřízení lože dlažby z předepsaného materiálu 
- dodávku a uložení dlažby z předepsaných kamenických výrobků do předepsaného tvaru 
- spárování, těsnění, tmelení a vyplnění spar případně s vyklínováním 
- úprava povrchu pro odvedení srážkové vody 
- nezahrnuje podklad pod dlažbu, vykazuje se samostatně položkami SD 45</t>
  </si>
  <si>
    <t>Komunikace</t>
  </si>
  <si>
    <t>41</t>
  </si>
  <si>
    <t>56210</t>
  </si>
  <si>
    <t>VOZOVKOVÉ VRSTVY Z MATERIÁLŮ STABIL CEMENTEM</t>
  </si>
  <si>
    <t>SC-C8/10 tl. 0,13m chodník</t>
  </si>
  <si>
    <t>0,13*3,10*35,00=14,105 [A]</t>
  </si>
  <si>
    <t>- dodání směsi v požadované kvalitě  
- očištění podkladu  
- uložení směsi dle předepsaného technologického předpisu a zhutnění vrstvy v předepsané tloušťce  
- zřízení vrstvy bez rozlišení šířky, pokládání vrstvy po etapách, včetně pracovních spar a spojů  
- úpravu napojení, ukončení  
- úpravu dilatačních spar včetně předepsané výztuže  
- nezahrnuje postřiky, nátěry  
- nezahrnuje úpravu povrchu krytu</t>
  </si>
  <si>
    <t>42</t>
  </si>
  <si>
    <t>56340</t>
  </si>
  <si>
    <t>VOZOVKOVÉ VRSTVY ZE ŠTĚRKOPÍSKU</t>
  </si>
  <si>
    <t>Štěrkodrť, 0/32 ŠDa</t>
  </si>
  <si>
    <t>0,15*3,30*35,00=17,325 [A]</t>
  </si>
  <si>
    <t>- dodání kameniva předepsané kvality a zrnitosti 
- rozprostření a zhutnění vrstvy v předepsané tloušťce 
- zřízení vrstvy bez rozlišení šířky, pokládání vrstvy po etapách 
- nezahrnuje postřiky, nátěry</t>
  </si>
  <si>
    <t>43</t>
  </si>
  <si>
    <t>572133</t>
  </si>
  <si>
    <t>INFILTRAČNÍ POSTŘIK Z EMULZE DO 1,5KG/M2</t>
  </si>
  <si>
    <t>3,10*35,00=108,500 [A]</t>
  </si>
  <si>
    <t>- dodání všech předepsaných materiálů pro postřiky v předepsaném množství 
- provedení dle předepsaného technologického předpisu 
- zřízení vrstvy bez rozlišení šířky, pokládání vrstvy po etapách 
- úpravu napojení, ukončení</t>
  </si>
  <si>
    <t>44</t>
  </si>
  <si>
    <t>572213</t>
  </si>
  <si>
    <t>SPOJOVACÍ POSTŘIK Z EMULZE DO 0,5KG/M2</t>
  </si>
  <si>
    <t>45</t>
  </si>
  <si>
    <t>574A45</t>
  </si>
  <si>
    <t>ASFALTOVÝ BETON PRO OBRUSNÉ VRSTVY ACO 16 TL. 50MM</t>
  </si>
  <si>
    <t>- dodání směsi v požadované kvalitě 
- očištění podkladu 
- uložení směsi dle předepsaného technologického předpisu, zhutnění vrstvy v předepsané tloušťce 
- zřízení vrstvy bez rozlišení šířky, pokládání vrstvy po etapách, včetně pracovních spar a spojů 
- úpravu napojení, ukončení podél obrubníků, dilatačních zařízení, odvodňovacích proužků, odvodňovačů, vpustí, šachet a pod. 
- nezahrnuje postřiky, nátěry 
- nezahrnuje těsnění podél obrubníků, dilatačních zařízení, odvodňovacích proužků, odvodňovačů, vpustí, šachet a pod.</t>
  </si>
  <si>
    <t>46</t>
  </si>
  <si>
    <t>574B01</t>
  </si>
  <si>
    <t>ASFALTOVÝ BETON PRO OBRUSNÉ VRSTVY MODIFIK ACO 8</t>
  </si>
  <si>
    <t>tl 40mm</t>
  </si>
  <si>
    <t>0,04*3,10*35,00=4,340 [A]</t>
  </si>
  <si>
    <t>66</t>
  </si>
  <si>
    <t>582605</t>
  </si>
  <si>
    <t>KRYTY Z BETON DLAŽDIC SE ZÁMKEM BAREV TL 80MM BEZ LOŽE</t>
  </si>
  <si>
    <t>snížení chodníku</t>
  </si>
  <si>
    <t>2*0,50*3,85=3,850 [A]</t>
  </si>
  <si>
    <t>- dodání dlažebního materiálu v požadované kvalitě, dodání materiálu pro předepsanou výplň spar 
- očištění podkladu 
- uložení dlažby dle předepsaného technologického předpisu včetně předepsané výplně spar 
- zřízení vrstvy bez rozlišení šířky, pokládání vrstvy po etapách  
- úpravu napojení, ukončení podél obrubníků, dilatačních zařízení, odvodňovacích proužků, odvodňovačů, vpustí, šachet a pod., nestanoví-li zadávací dokumentace jinak 
- nezahrnuje postřiky, nátěry 
- nezahrnuje těsnění podél obrubníků, dilatačních zařízení, odvodňovacích proužků, odvodňovačů, vpustí, šachet a pod.</t>
  </si>
  <si>
    <t>Přidružená stavební výroba</t>
  </si>
  <si>
    <t>47</t>
  </si>
  <si>
    <t>711111</t>
  </si>
  <si>
    <t>IZOLACE BĚŽNÝCH KONSTRUKCÍ PROTI ZEMNÍ VLHKOSTI ASFALTOVÝMI NÁTĚRY</t>
  </si>
  <si>
    <t>2xALN  konstrukcí zakrývaných zásypem</t>
  </si>
  <si>
    <t>2*33,75*1,25=84,375 [A] 
2*33,75*3,60=243,000 [B] 
Celkem: A+B=327,375 [C]</t>
  </si>
  <si>
    <t>položka zahrnuje:  
- dodání  předepsaného izolačního materiálu  
- očištění a ošetření podkladu, zadávací dokumentace může zahrnout i případné vyspravení  
- zřízení izolace jako kompletního povlaku, případně komplet. soustavy nebo systému podle příslušného  technolog. předpisu  
- zřízení izolace i jednotlivých vrstev po etapách, včetně pracovních spár a spojů  
- úprava u okrajů, rohů, hran, dilatačních i pracovních spojů, kotev, obrubníků, dilatačních zařízení, odvodnění, otvorů, neizolovaných míst a pod.  
- zajištění odvodnění povrchu izolace, včetně odvodnění nejnižších míst, pokud dokumentace pro zadání stavby nestanoví jinak  
- ochrana izolace do doby zřízení definitivní ochranné vrstvy nebo konstrukce  
- úprava, očištění a ošetření prostoru kolem izolace  
- provedení požadovaných zkoušek  
- nezahrnuje ochranné vrstvy, např. geotextilii</t>
  </si>
  <si>
    <t>48</t>
  </si>
  <si>
    <t>nátěry  1x ALP</t>
  </si>
  <si>
    <t>1*33,75*1,25=42,188 [A] 
1*33,75*3,60=121,500 [B] 
Celkem: A+B=163,688 [C]</t>
  </si>
  <si>
    <t>49</t>
  </si>
  <si>
    <t>711217</t>
  </si>
  <si>
    <t>IZOLACE ZVLÁŠT KONSTR PROTI ZEM VLHK Z PE FÓLIÍ</t>
  </si>
  <si>
    <t>geomembrána s pevností min 20kN/m, protažení min 20% ve vrstvě štp tl. 150</t>
  </si>
  <si>
    <t>2,21*35,0=77,350 [A]</t>
  </si>
  <si>
    <t>50</t>
  </si>
  <si>
    <t>711509</t>
  </si>
  <si>
    <t>OCHRANA IZOLACE NA POVRCHU TEXTILIÍ</t>
  </si>
  <si>
    <t>geotextilie 600g/m2</t>
  </si>
  <si>
    <t>položka zahrnuje: 
- dodání  předepsaného ochranného materiálu 
- zřízení ochrany izolace</t>
  </si>
  <si>
    <t>51</t>
  </si>
  <si>
    <t>743122</t>
  </si>
  <si>
    <t>OSVĚTLOVACÍ STOŽÁR  PEVNÝ ŽÁROVĚ ZINKOVANÝ DÉLKY PŘES 6,5 DO 12 M</t>
  </si>
  <si>
    <t>KUS</t>
  </si>
  <si>
    <t>2=2,000 [A]</t>
  </si>
  <si>
    <t>1. Položka obsahuje: 
 – základovou konstrukci a veškeré příslušenství 
 – připojovací svorkovnici ve třídě izolace II ( pro 2x svítidlo ) a kabelové vedení ke svítidlům 
 – uzavírací nátěr, technický popis viz. projektová dokumentace 
2. Položka neobsahuje: 
 – zemní práce,  betonový základ, svítidlo, výložník 
3. Způsob měření: 
Udává se počet kusů kompletní konstrukce nebo práce.</t>
  </si>
  <si>
    <t>52</t>
  </si>
  <si>
    <t>743Z11</t>
  </si>
  <si>
    <t>DEMONTÁŽ OSVĚTLOVACÍHO STOŽÁRU ULIČNÍHO VÝŠKY DO 15 M</t>
  </si>
  <si>
    <t>1. Položka obsahuje: 
 – všechny náklady na demontáž stávajícího zařízení se všemi pomocnými doplňujícími úpravami pro jeho likvidaci 
 – naložení vybouraného materiálu na dopravní prostředek 
2. Položka neobsahuje: 
 – odvoz vybouraného materiálu 
 – poplatek za likvidaci odpadů (nacení se dle SSD 0) 
3. Způsob měření: 
Udává se počet kusů kompletní konstrukce nebo práce.</t>
  </si>
  <si>
    <t>Potrubí</t>
  </si>
  <si>
    <t>54</t>
  </si>
  <si>
    <t>87434</t>
  </si>
  <si>
    <t>POTRUBÍ Z TRUB PLASTOVÝCH ODPADNÍCH DN DO 200MM</t>
  </si>
  <si>
    <t>prostup opěrou pro drenáž rubu DN 175 
průchod opěrou dle VL4  204.01</t>
  </si>
  <si>
    <t>6*0,5=3,000 [A]</t>
  </si>
  <si>
    <t>položky pro zhotovení potrubí platí bez ohledu na sklon  
zahrnuje:  
- výrobní dokumentaci (včetně technologického předpisu)  
- dodání veškerého trubního a pomocného materiálu  (trouby,  trubky,  tvarovky,  spojovací a těsnící  materiál a pod.), podpěrných, závěsných a upevňovacích prvků, včetně potřebných úprav  
- úprava a příprava podkladu a podpěr, očištění a ošetření podkladu a podpěr  
- zřízení plně funkčního potrubí, kompletní soustavy, podle příslušného technologického předpisu  
- zřízení potrubí i jednotlivých částí po etapách, včetně pracovních spar a spojů, pracovního zaslepení konců a pod.  
- úprava prostupů, průchodů  šachtami a komorami, okolí podpěr a vyústění, zaústění, napojení, vyvedení a upevnění odpad. výustí  
- ochrana potrubí nátěrem (vč. úpravy povrchu), případně izolací, nejsou-li tyto práce předmětem jiné položky  
- úprava, očištění a ošetření prostoru kolem potrubí  
- položky platí pro práce prováděné v prostoru zapaženém i nezapaženém a i v kolektorech, chráničkách  
- položky zahrnují i práce spojené s nutnými obtoky, převáděním a čerpáním vody  
nezahrnuje zkoušky vodotěsnosti a televizní prohlídku</t>
  </si>
  <si>
    <t>55</t>
  </si>
  <si>
    <t>875342</t>
  </si>
  <si>
    <t>POTRUBÍ DREN Z TRUB PLAST DN DO 200MM DĚROVANÝCH</t>
  </si>
  <si>
    <t>drenáž rubu DN 150 včetně T kusu dle TP 83  
průchod opěrou dle VL4  204.01a  (05/2015)</t>
  </si>
  <si>
    <t>32,6+1,8=34,400 [A]</t>
  </si>
  <si>
    <t>položky pro zhotovení potrubí platí bez ohledu na sklon  
zahrnuje:  
- výrobní dokumentaci (včetně technologického předpisu)  
- dodání veškerého trubního a pomocného materiálu  (trouby,  trubky,  tvarovky,  spojovací a těsnící  materiál a pod.), podpěrných, závěsných a upevňovacích prvků, včetně potřebných úprav  
- úprava a příprava podkladu a podpěr, očištění a ošetření podkladu a podpěr  
- zřízení plně funkčního potrubí, kompletní soustavy, podle příslušného technologického předpisu  
- zřízení potrubí i jednotlivých částí po etapách, včetně pracovních spar a spojů, pracovního zaslepení konců a pod.  
- úprava prostupů, průchodů  šachtami a komorami, okolí podpěr a vyústění, zaústění, napojení, vyvedení a upevnění odpad. výustí  
- ochrana potrubí nátěrem (vč. úpravy povrchu), případně izolací, nejsou-li tyto práce předmětem jiné položky  
- úprava, očištění a ošetření prostoru kolem potrubí  
- položky platí pro práce prováděné v prostoru zapaženém i nezapaženém a i v kolektorech, chráničkách  
- položky zahrnují i práce spojené s nutnými obtoky, převáděním a čerpáním vody</t>
  </si>
  <si>
    <t>Ostatní konstrukce a práce</t>
  </si>
  <si>
    <t>53</t>
  </si>
  <si>
    <t>9111A1</t>
  </si>
  <si>
    <t>ZÁBRADLÍ SILNIČNÍ S VODOR MADLY - DODÁVKA A MONTÁŽ</t>
  </si>
  <si>
    <t>36,5=36,500 [A]</t>
  </si>
  <si>
    <t>položka zahrnuje: 
- dodání zábradlí včetně předepsané povrchové úpravy 
- osazení sloupků zaberaněním nebo osazením do betonových bloků (včetně betonových bloků a nutných zemních prací) 
- případné bednění ( trubku) betonové patky v gabionové zdi</t>
  </si>
  <si>
    <t>57</t>
  </si>
  <si>
    <t>914122</t>
  </si>
  <si>
    <t>DOPRAVNÍ ZNAČKY ZÁKLADNÍ VELIKOSTI OCELOVÉ FÓLIE TŘ 1 - MONTÁŽ S PŘEMÍSTĚNÍM</t>
  </si>
  <si>
    <t>3=3,000 [A]</t>
  </si>
  <si>
    <t>položka zahrnuje: 
- dopravu demontované značky z dočasné skládky 
- osazení a montáž značky na místě určeném projektem 
- nutnou opravu poškozených částí 
nezahrnuje dodávku značky</t>
  </si>
  <si>
    <t>56</t>
  </si>
  <si>
    <t>914123</t>
  </si>
  <si>
    <t>DOPRAVNÍ ZNAČKY ZÁKLADNÍ VELIKOSTI OCELOVÉ FÓLIE TŘ 1 - DEMONTÁŽ</t>
  </si>
  <si>
    <t>Položka zahrnuje odstranění, demontáž a odklizení materiálu s odvozem na předepsané místo</t>
  </si>
  <si>
    <t>59</t>
  </si>
  <si>
    <t>917224</t>
  </si>
  <si>
    <t>SILNIČNÍ A CHODNÍKOVÉ OBRUBY Z BETONOVÝCH OBRUBNÍKŮ ŠÍŘ 150MM</t>
  </si>
  <si>
    <t>35,0=35,000 [A]</t>
  </si>
  <si>
    <t>Položka zahrnuje:  
dodání a pokládku betonových obrubníků o rozměrech předepsaných zadávací dokumentací  
betonové lože i boční betonovou opěrku.</t>
  </si>
  <si>
    <t>58</t>
  </si>
  <si>
    <t>917512</t>
  </si>
  <si>
    <t>ZÁHONOVÉ OBRUBY Z OBRUBNÍKŮ Z RECYKLOVANÉ PRYŽE ŠÍŘ 80MM</t>
  </si>
  <si>
    <t>kolem odláždění skluzu</t>
  </si>
  <si>
    <t>2*3,3=6,600 [A]</t>
  </si>
  <si>
    <t>Položka zahrnuje: 
dodání a pokládku záhonových obrubníků z recyklované pryže o rozměrech předepsaných zadávací dokumentací 
lože předepsané zadávací dokumentací.</t>
  </si>
  <si>
    <t>60</t>
  </si>
  <si>
    <t>919111</t>
  </si>
  <si>
    <t>ŘEZÁNÍ ASFALTOVÉHO KRYTU VOZOVEK TL DO 50MM</t>
  </si>
  <si>
    <t>u odláždění vozovky</t>
  </si>
  <si>
    <t>33,0=33,000 [A]</t>
  </si>
  <si>
    <t>položka zahrnuje řezání vozovkové vrstvy v předepsané tloušťce, včetně spotřeby vody</t>
  </si>
  <si>
    <t>61</t>
  </si>
  <si>
    <t>93112</t>
  </si>
  <si>
    <t>VÝPLŇ DILATAČ SPAR HERAKLITEM</t>
  </si>
  <si>
    <t>dilatdilatace zdi</t>
  </si>
  <si>
    <t>3*0,03*0,02*6,70=0,012 [A]</t>
  </si>
  <si>
    <t>položka zahrnuje dodávku a osazení předepsaného materiálu, očištění ploch spáry před úpravou, očištění okolí spáry po úpravě</t>
  </si>
  <si>
    <t>62</t>
  </si>
  <si>
    <t>931182</t>
  </si>
  <si>
    <t>VÝPLŇ DILATAČNÍCH SPAR Z POLYSTYRENU TL 20MM</t>
  </si>
  <si>
    <t>3*(1,70*0,3+2,01*0,3+0,3*0,3)=3,609 [A]</t>
  </si>
  <si>
    <t>63</t>
  </si>
  <si>
    <t>93132</t>
  </si>
  <si>
    <t>TĚSNĚNÍ DILATAČ SPAR ASF ZÁLIVKOU MODIFIK</t>
  </si>
  <si>
    <t>mezi komunikací a dlažbou</t>
  </si>
  <si>
    <t>0,05*0,03*33,0=0,050 [A]</t>
  </si>
  <si>
    <t>položka zahrnuje dodávku a osazení předepsaného materiálu, očištění ploch spáry před úpravou, očištění okolí spáry po úpravě 
nezahrnuje těsnící profil</t>
  </si>
  <si>
    <t>64</t>
  </si>
  <si>
    <t>93138</t>
  </si>
  <si>
    <t>TĚSNĚNÍ DILATAČNÍCH SPAR SILIKONOVÝM TMELEM</t>
  </si>
  <si>
    <t>3*0.03*0.02*1,14=0,002 [A]</t>
  </si>
  <si>
    <t>65</t>
  </si>
  <si>
    <t>966128</t>
  </si>
  <si>
    <t>BOURÁNÍ KONSTRUKCÍ Z KAMENE NA SUCHO S ODVOZEM DO 20KM</t>
  </si>
  <si>
    <t>rozebrání gabionu</t>
  </si>
  <si>
    <t>1,00*2,00*34,0=68,000 [A]</t>
  </si>
  <si>
    <t>položka zahrnuje: 
- rozbourání konstrukce bez ohledu na použitou technologii 
- veškeré pomocné konstrukce (lešení a pod.) 
- veškerou manipulaci s vybouranou sutí a hmotami včetně uložení na skládku. Nezahrnuje poplatek za skládku, který se vykazuje v položce 0141** (s výjimkou malého množství bouraného materiálu, kde je možné poplatek zahrnout do jednotkové ceny bourání – tento fakt musí být uveden v doplňujícím textu k položce) 
- veškeré další práce plynoucí z technologického předpisu a z platných předpisů</t>
  </si>
</sst>
</file>

<file path=xl/styles.xml><?xml version="1.0" encoding="utf-8"?>
<styleSheet xmlns="http://schemas.openxmlformats.org/spreadsheetml/2006/main">
  <numFmts count="2">
    <numFmt numFmtId="177" formatCode="#,##0.00"/>
    <numFmt numFmtId="178" formatCode="#,##0.000"/>
  </numFmts>
  <fonts count="6">
    <font>
      <sz val="10"/>
      <name val="Arial"/>
      <family val="0"/>
    </font>
    <font>
      <b/>
      <sz val="16"/>
      <color rgb="FF000000"/>
      <name val="Arial"/>
      <family val="0"/>
    </font>
    <font>
      <b/>
      <sz val="11"/>
      <name val="Arial"/>
      <family val="0"/>
    </font>
    <font>
      <sz val="10"/>
      <color rgb="FFFFFFFF"/>
      <name val="Arial"/>
      <family val="0"/>
    </font>
    <font>
      <b/>
      <sz val="10"/>
      <name val="Arial"/>
      <family val="0"/>
    </font>
    <font>
      <i/>
      <sz val="10"/>
      <name val="Arial"/>
      <family val="0"/>
    </font>
  </fonts>
  <fills count="4">
    <fill>
      <patternFill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CB441A"/>
        <bgColor indexed="64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</border>
    <border>
      <left/>
      <right style="thin"/>
      <top/>
      <bottom/>
    </border>
    <border>
      <left/>
      <right/>
      <top/>
      <bottom style="thin"/>
    </border>
    <border>
      <left style="thin"/>
      <right/>
      <top/>
      <bottom/>
    </border>
    <border>
      <left/>
      <right/>
      <top style="thin"/>
      <bottom/>
    </border>
    <border>
      <left/>
      <right/>
      <top style="thin"/>
      <bottom style="thin"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7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0" fontId="2" fillId="2" borderId="3" xfId="0" applyFont="1" applyFill="1" applyBorder="1"/>
    <xf numFmtId="0" fontId="2" fillId="2" borderId="3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left"/>
    </xf>
    <xf numFmtId="0" fontId="0" fillId="2" borderId="6" xfId="0" applyFill="1" applyBorder="1"/>
    <xf numFmtId="0" fontId="4" fillId="2" borderId="5" xfId="0" applyFont="1" applyFill="1" applyBorder="1" applyAlignment="1">
      <alignment horizontal="right"/>
    </xf>
    <xf numFmtId="177" fontId="4" fillId="2" borderId="5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wrapText="1"/>
    </xf>
    <xf numFmtId="0" fontId="0" fillId="0" borderId="1" xfId="0" applyBorder="1"/>
    <xf numFmtId="0" fontId="4" fillId="2" borderId="6" xfId="0" applyFont="1" applyFill="1" applyBorder="1" applyAlignment="1">
      <alignment horizontal="right"/>
    </xf>
    <xf numFmtId="0" fontId="4" fillId="2" borderId="6" xfId="0" applyFont="1" applyFill="1" applyBorder="1" applyAlignment="1">
      <alignment wrapText="1"/>
    </xf>
    <xf numFmtId="177" fontId="4" fillId="2" borderId="6" xfId="0" applyNumberFormat="1" applyFon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178" fontId="0" fillId="0" borderId="1" xfId="0" applyNumberFormat="1" applyBorder="1" applyAlignment="1">
      <alignment horizontal="center"/>
    </xf>
    <xf numFmtId="177" fontId="0" fillId="0" borderId="1" xfId="0" applyNumberFormat="1" applyBorder="1" applyAlignment="1">
      <alignment horizontal="center"/>
    </xf>
    <xf numFmtId="0" fontId="0" fillId="0" borderId="5" xfId="0" applyBorder="1" applyAlignment="1">
      <alignment vertical="top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vertical="top"/>
    </xf>
    <xf numFmtId="0" fontId="5" fillId="0" borderId="1" xfId="0" applyFont="1" applyBorder="1" applyAlignment="1">
      <alignment horizontal="left" vertical="center" wrapText="1"/>
    </xf>
    <xf numFmtId="0" fontId="4" fillId="2" borderId="0" xfId="0" applyFont="1" applyFill="1" applyAlignment="1">
      <alignment horizontal="right"/>
    </xf>
    <xf numFmtId="177" fontId="4" fillId="2" borderId="0" xfId="0" applyNumberFormat="1" applyFont="1" applyFill="1" applyAlignment="1">
      <alignment horizontal="center"/>
    </xf>
    <xf numFmtId="0" fontId="4" fillId="2" borderId="3" xfId="0" applyFont="1" applyFill="1" applyBorder="1" applyAlignment="1">
      <alignment horizontal="right"/>
    </xf>
    <xf numFmtId="177" fontId="4" fillId="2" borderId="3" xfId="0" applyNumberFormat="1" applyFont="1" applyFill="1" applyBorder="1" applyAlignment="1">
      <alignment horizontal="center"/>
    </xf>
    <xf numFmtId="177" fontId="0" fillId="2" borderId="1" xfId="0" applyNumberFormat="1" applyFill="1" applyBorder="1" applyAlignment="1">
      <alignment horizontal="center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50" cy="4667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76"/>
  <sheetViews>
    <sheetView tabSelected="1" workbookViewId="0" topLeftCell="A1">
      <pane ySplit="7" topLeftCell="A8" activePane="bottomLeft" state="frozen"/>
      <selection pane="topLeft" activeCell="A1" sqref="A1"/>
      <selection pane="bottomLeft" activeCell="A8" sqref="A8"/>
    </sheetView>
  </sheetViews>
  <sheetFormatPr defaultColWidth="9.14285714285714" defaultRowHeight="12.75" customHeight="1"/>
  <cols>
    <col min="1" max="1" width="9.14285714285714" hidden="1" customWidth="1"/>
    <col min="2" max="2" width="11.7142857142857" customWidth="1"/>
    <col min="3" max="3" width="14.7142857142857" customWidth="1"/>
    <col min="4" max="4" width="9.71428571428571" customWidth="1"/>
    <col min="5" max="5" width="70.7142857142857" customWidth="1"/>
    <col min="6" max="6" width="11.7142857142857" customWidth="1"/>
    <col min="7" max="9" width="16.7142857142857" customWidth="1"/>
    <col min="15" max="18" width="9.14285714285714" hidden="1" customWidth="1"/>
  </cols>
  <sheetData>
    <row r="1" spans="1:16" ht="12.75" customHeight="1">
      <c r="A1" t="s">
        <v>0</v>
      </c>
      <c s="1"/>
      <c s="1"/>
      <c s="1"/>
      <c s="1" t="s">
        <v>2</v>
      </c>
      <c s="1"/>
      <c s="1"/>
      <c s="1"/>
      <c s="1"/>
      <c r="P1" t="s">
        <v>12</v>
      </c>
    </row>
    <row r="2" spans="2:16" ht="25" customHeight="1">
      <c r="B2" s="1"/>
      <c s="1"/>
      <c s="1"/>
      <c s="2" t="s">
        <v>3</v>
      </c>
      <c s="1"/>
      <c s="1"/>
      <c s="5"/>
      <c s="5"/>
      <c r="O2">
        <f>0+O8+O73+O118+O131+O148+O169+O198+O223+O232</f>
      </c>
      <c t="s">
        <v>12</v>
      </c>
    </row>
    <row r="3" spans="1:16" ht="15" customHeight="1">
      <c r="A3" t="s">
        <v>1</v>
      </c>
      <c s="8" t="s">
        <v>4</v>
      </c>
      <c s="9" t="s">
        <v>5</v>
      </c>
      <c s="1"/>
      <c s="10" t="s">
        <v>6</v>
      </c>
      <c s="1"/>
      <c s="4"/>
      <c s="3" t="s">
        <v>14</v>
      </c>
      <c s="36">
        <f>0+I8+I73+I118+I131+I148+I169+I198+I223+I232</f>
      </c>
      <c r="O3" t="s">
        <v>9</v>
      </c>
      <c t="s">
        <v>13</v>
      </c>
    </row>
    <row r="4" spans="1:16" ht="15" customHeight="1">
      <c r="A4" t="s">
        <v>7</v>
      </c>
      <c s="12" t="s">
        <v>8</v>
      </c>
      <c s="13" t="s">
        <v>14</v>
      </c>
      <c s="5"/>
      <c s="14" t="s">
        <v>15</v>
      </c>
      <c s="5"/>
      <c s="5"/>
      <c s="15"/>
      <c s="15"/>
      <c r="O4" t="s">
        <v>10</v>
      </c>
      <c t="s">
        <v>13</v>
      </c>
    </row>
    <row r="5" spans="1:16" ht="12.75" customHeight="1">
      <c r="A5" s="11" t="s">
        <v>16</v>
      </c>
      <c s="11" t="s">
        <v>18</v>
      </c>
      <c s="11" t="s">
        <v>20</v>
      </c>
      <c s="11" t="s">
        <v>21</v>
      </c>
      <c s="11" t="s">
        <v>22</v>
      </c>
      <c s="11" t="s">
        <v>24</v>
      </c>
      <c s="11" t="s">
        <v>26</v>
      </c>
      <c s="11" t="s">
        <v>28</v>
      </c>
      <c s="11"/>
      <c r="O5" t="s">
        <v>11</v>
      </c>
      <c t="s">
        <v>13</v>
      </c>
    </row>
    <row r="6" spans="1:9" ht="12.75" customHeight="1">
      <c r="A6" s="11"/>
      <c s="11"/>
      <c s="11"/>
      <c s="11"/>
      <c s="11"/>
      <c s="11"/>
      <c s="11"/>
      <c s="11" t="s">
        <v>29</v>
      </c>
      <c s="11" t="s">
        <v>31</v>
      </c>
    </row>
    <row r="7" spans="1:9" ht="12.75" customHeight="1">
      <c r="A7" s="11" t="s">
        <v>17</v>
      </c>
      <c s="11" t="s">
        <v>19</v>
      </c>
      <c s="11" t="s">
        <v>13</v>
      </c>
      <c s="11" t="s">
        <v>12</v>
      </c>
      <c s="11" t="s">
        <v>23</v>
      </c>
      <c s="11" t="s">
        <v>25</v>
      </c>
      <c s="11" t="s">
        <v>27</v>
      </c>
      <c s="11" t="s">
        <v>30</v>
      </c>
      <c s="11" t="s">
        <v>32</v>
      </c>
    </row>
    <row r="8" spans="1:18" ht="12.75" customHeight="1">
      <c r="A8" s="15" t="s">
        <v>33</v>
      </c>
      <c s="15"/>
      <c s="20" t="s">
        <v>17</v>
      </c>
      <c s="15"/>
      <c s="21" t="s">
        <v>34</v>
      </c>
      <c s="15"/>
      <c s="15"/>
      <c s="15"/>
      <c s="22">
        <f>0+Q8</f>
      </c>
      <c r="O8">
        <f>0+R8</f>
      </c>
      <c r="Q8">
        <f>0+I9+I13+I17+I21+I25+I29+I33+I37+I41+I45+I49+I53+I57+I61+I65+I69</f>
      </c>
      <c>
        <f>0+O9+O13+O17+O21+O25+O29+O33+O37+O41+O45+O49+O53+O57+O61+O65+O69</f>
      </c>
    </row>
    <row r="9" spans="1:16" ht="12.75">
      <c r="A9" s="19" t="s">
        <v>35</v>
      </c>
      <c s="23" t="s">
        <v>19</v>
      </c>
      <c s="23" t="s">
        <v>36</v>
      </c>
      <c s="19" t="s">
        <v>37</v>
      </c>
      <c s="24" t="s">
        <v>38</v>
      </c>
      <c s="25" t="s">
        <v>39</v>
      </c>
      <c s="26">
        <v>400.4</v>
      </c>
      <c s="27">
        <v>0</v>
      </c>
      <c s="27">
        <f>ROUND(ROUND(H9,2)*ROUND(G9,3),2)</f>
      </c>
      <c r="O9">
        <f>(I9*21)/100</f>
      </c>
      <c t="s">
        <v>13</v>
      </c>
    </row>
    <row r="10" spans="1:5" ht="12.75">
      <c r="A10" s="28" t="s">
        <v>40</v>
      </c>
      <c r="E10" s="29" t="s">
        <v>41</v>
      </c>
    </row>
    <row r="11" spans="1:5" ht="12.75">
      <c r="A11" s="30" t="s">
        <v>42</v>
      </c>
      <c r="E11" s="31" t="s">
        <v>43</v>
      </c>
    </row>
    <row r="12" spans="1:5" ht="25.5">
      <c r="A12" t="s">
        <v>44</v>
      </c>
      <c r="E12" s="29" t="s">
        <v>45</v>
      </c>
    </row>
    <row r="13" spans="1:16" ht="12.75">
      <c r="A13" s="19" t="s">
        <v>35</v>
      </c>
      <c s="23" t="s">
        <v>13</v>
      </c>
      <c s="23" t="s">
        <v>36</v>
      </c>
      <c s="19" t="s">
        <v>46</v>
      </c>
      <c s="24" t="s">
        <v>47</v>
      </c>
      <c s="25" t="s">
        <v>39</v>
      </c>
      <c s="26">
        <v>17.388</v>
      </c>
      <c s="27">
        <v>0</v>
      </c>
      <c s="27">
        <f>ROUND(ROUND(H13,2)*ROUND(G13,3),2)</f>
      </c>
      <c r="O13">
        <f>(I13*21)/100</f>
      </c>
      <c t="s">
        <v>13</v>
      </c>
    </row>
    <row r="14" spans="1:5" ht="12.75">
      <c r="A14" s="28" t="s">
        <v>40</v>
      </c>
      <c r="E14" s="29" t="s">
        <v>48</v>
      </c>
    </row>
    <row r="15" spans="1:5" ht="25.5">
      <c r="A15" s="30" t="s">
        <v>42</v>
      </c>
      <c r="E15" s="31" t="s">
        <v>49</v>
      </c>
    </row>
    <row r="16" spans="1:5" ht="25.5">
      <c r="A16" t="s">
        <v>44</v>
      </c>
      <c r="E16" s="29" t="s">
        <v>45</v>
      </c>
    </row>
    <row r="17" spans="1:16" ht="12.75">
      <c r="A17" s="19" t="s">
        <v>35</v>
      </c>
      <c s="23" t="s">
        <v>23</v>
      </c>
      <c s="23" t="s">
        <v>36</v>
      </c>
      <c s="19" t="s">
        <v>50</v>
      </c>
      <c s="24" t="s">
        <v>51</v>
      </c>
      <c s="25" t="s">
        <v>39</v>
      </c>
      <c s="26">
        <v>122.4</v>
      </c>
      <c s="27">
        <v>0</v>
      </c>
      <c s="27">
        <f>ROUND(ROUND(H17,2)*ROUND(G17,3),2)</f>
      </c>
      <c r="O17">
        <f>(I17*21)/100</f>
      </c>
      <c t="s">
        <v>13</v>
      </c>
    </row>
    <row r="18" spans="1:5" ht="12.75">
      <c r="A18" s="28" t="s">
        <v>40</v>
      </c>
      <c r="E18" s="29" t="s">
        <v>52</v>
      </c>
    </row>
    <row r="19" spans="1:5" ht="12.75">
      <c r="A19" s="30" t="s">
        <v>42</v>
      </c>
      <c r="E19" s="31" t="s">
        <v>53</v>
      </c>
    </row>
    <row r="20" spans="1:5" ht="25.5">
      <c r="A20" t="s">
        <v>44</v>
      </c>
      <c r="E20" s="29" t="s">
        <v>45</v>
      </c>
    </row>
    <row r="21" spans="1:16" ht="12.75">
      <c r="A21" s="19" t="s">
        <v>35</v>
      </c>
      <c s="23" t="s">
        <v>25</v>
      </c>
      <c s="23" t="s">
        <v>54</v>
      </c>
      <c s="19" t="s">
        <v>55</v>
      </c>
      <c s="24" t="s">
        <v>56</v>
      </c>
      <c s="25" t="s">
        <v>57</v>
      </c>
      <c s="26">
        <v>8.11</v>
      </c>
      <c s="27">
        <v>0</v>
      </c>
      <c s="27">
        <f>ROUND(ROUND(H21,2)*ROUND(G21,3),2)</f>
      </c>
      <c r="O21">
        <f>(I21*21)/100</f>
      </c>
      <c t="s">
        <v>13</v>
      </c>
    </row>
    <row r="22" spans="1:5" ht="12.75">
      <c r="A22" s="28" t="s">
        <v>40</v>
      </c>
      <c r="E22" s="29" t="s">
        <v>58</v>
      </c>
    </row>
    <row r="23" spans="1:5" ht="12.75">
      <c r="A23" s="30" t="s">
        <v>42</v>
      </c>
      <c r="E23" s="31" t="s">
        <v>59</v>
      </c>
    </row>
    <row r="24" spans="1:5" ht="25.5">
      <c r="A24" t="s">
        <v>44</v>
      </c>
      <c r="E24" s="29" t="s">
        <v>45</v>
      </c>
    </row>
    <row r="25" spans="1:16" ht="12.75">
      <c r="A25" s="19" t="s">
        <v>35</v>
      </c>
      <c s="23" t="s">
        <v>27</v>
      </c>
      <c s="23" t="s">
        <v>60</v>
      </c>
      <c s="19" t="s">
        <v>55</v>
      </c>
      <c s="24" t="s">
        <v>61</v>
      </c>
      <c s="25" t="s">
        <v>62</v>
      </c>
      <c s="26">
        <v>1</v>
      </c>
      <c s="27">
        <v>0</v>
      </c>
      <c s="27">
        <f>ROUND(ROUND(H25,2)*ROUND(G25,3),2)</f>
      </c>
      <c r="O25">
        <f>(I25*21)/100</f>
      </c>
      <c t="s">
        <v>13</v>
      </c>
    </row>
    <row r="26" spans="1:5" ht="12.75">
      <c r="A26" s="28" t="s">
        <v>40</v>
      </c>
      <c r="E26" s="29" t="s">
        <v>63</v>
      </c>
    </row>
    <row r="27" spans="1:5" ht="12.75">
      <c r="A27" s="30" t="s">
        <v>42</v>
      </c>
      <c r="E27" s="31" t="s">
        <v>64</v>
      </c>
    </row>
    <row r="28" spans="1:5" ht="12.75">
      <c r="A28" t="s">
        <v>44</v>
      </c>
      <c r="E28" s="29" t="s">
        <v>65</v>
      </c>
    </row>
    <row r="29" spans="1:16" ht="12.75">
      <c r="A29" s="19" t="s">
        <v>35</v>
      </c>
      <c s="23" t="s">
        <v>66</v>
      </c>
      <c s="23" t="s">
        <v>67</v>
      </c>
      <c s="19" t="s">
        <v>55</v>
      </c>
      <c s="24" t="s">
        <v>68</v>
      </c>
      <c s="25" t="s">
        <v>62</v>
      </c>
      <c s="26">
        <v>1</v>
      </c>
      <c s="27">
        <v>0</v>
      </c>
      <c s="27">
        <f>ROUND(ROUND(H29,2)*ROUND(G29,3),2)</f>
      </c>
      <c r="O29">
        <f>(I29*21)/100</f>
      </c>
      <c t="s">
        <v>13</v>
      </c>
    </row>
    <row r="30" spans="1:5" ht="12.75">
      <c r="A30" s="28" t="s">
        <v>40</v>
      </c>
      <c r="E30" s="29" t="s">
        <v>69</v>
      </c>
    </row>
    <row r="31" spans="1:5" ht="12.75">
      <c r="A31" s="30" t="s">
        <v>42</v>
      </c>
      <c r="E31" s="31" t="s">
        <v>64</v>
      </c>
    </row>
    <row r="32" spans="1:5" ht="12.75">
      <c r="A32" t="s">
        <v>44</v>
      </c>
      <c r="E32" s="29" t="s">
        <v>65</v>
      </c>
    </row>
    <row r="33" spans="1:16" ht="12.75">
      <c r="A33" s="19" t="s">
        <v>35</v>
      </c>
      <c s="23" t="s">
        <v>70</v>
      </c>
      <c s="23" t="s">
        <v>71</v>
      </c>
      <c s="19" t="s">
        <v>55</v>
      </c>
      <c s="24" t="s">
        <v>72</v>
      </c>
      <c s="25" t="s">
        <v>62</v>
      </c>
      <c s="26">
        <v>1</v>
      </c>
      <c s="27">
        <v>0</v>
      </c>
      <c s="27">
        <f>ROUND(ROUND(H33,2)*ROUND(G33,3),2)</f>
      </c>
      <c r="O33">
        <f>(I33*21)/100</f>
      </c>
      <c t="s">
        <v>13</v>
      </c>
    </row>
    <row r="34" spans="1:5" ht="12.75">
      <c r="A34" s="28" t="s">
        <v>40</v>
      </c>
      <c r="E34" s="29" t="s">
        <v>55</v>
      </c>
    </row>
    <row r="35" spans="1:5" ht="12.75">
      <c r="A35" s="30" t="s">
        <v>42</v>
      </c>
      <c r="E35" s="31" t="s">
        <v>64</v>
      </c>
    </row>
    <row r="36" spans="1:5" ht="12.75">
      <c r="A36" t="s">
        <v>44</v>
      </c>
      <c r="E36" s="29" t="s">
        <v>73</v>
      </c>
    </row>
    <row r="37" spans="1:16" ht="12.75">
      <c r="A37" s="19" t="s">
        <v>35</v>
      </c>
      <c s="23" t="s">
        <v>30</v>
      </c>
      <c s="23" t="s">
        <v>74</v>
      </c>
      <c s="19" t="s">
        <v>37</v>
      </c>
      <c s="24" t="s">
        <v>75</v>
      </c>
      <c s="25" t="s">
        <v>62</v>
      </c>
      <c s="26">
        <v>1</v>
      </c>
      <c s="27">
        <v>0</v>
      </c>
      <c s="27">
        <f>ROUND(ROUND(H37,2)*ROUND(G37,3),2)</f>
      </c>
      <c r="O37">
        <f>(I37*21)/100</f>
      </c>
      <c t="s">
        <v>13</v>
      </c>
    </row>
    <row r="38" spans="1:5" ht="12.75">
      <c r="A38" s="28" t="s">
        <v>40</v>
      </c>
      <c r="E38" s="29" t="s">
        <v>76</v>
      </c>
    </row>
    <row r="39" spans="1:5" ht="12.75">
      <c r="A39" s="30" t="s">
        <v>42</v>
      </c>
      <c r="E39" s="31" t="s">
        <v>64</v>
      </c>
    </row>
    <row r="40" spans="1:5" ht="12.75">
      <c r="A40" t="s">
        <v>44</v>
      </c>
      <c r="E40" s="29" t="s">
        <v>73</v>
      </c>
    </row>
    <row r="41" spans="1:16" ht="25.5">
      <c r="A41" s="19" t="s">
        <v>35</v>
      </c>
      <c s="23" t="s">
        <v>32</v>
      </c>
      <c s="23" t="s">
        <v>74</v>
      </c>
      <c s="19" t="s">
        <v>46</v>
      </c>
      <c s="24" t="s">
        <v>77</v>
      </c>
      <c s="25" t="s">
        <v>62</v>
      </c>
      <c s="26">
        <v>1</v>
      </c>
      <c s="27">
        <v>0</v>
      </c>
      <c s="27">
        <f>ROUND(ROUND(H41,2)*ROUND(G41,3),2)</f>
      </c>
      <c r="O41">
        <f>(I41*21)/100</f>
      </c>
      <c t="s">
        <v>13</v>
      </c>
    </row>
    <row r="42" spans="1:5" ht="12.75">
      <c r="A42" s="28" t="s">
        <v>40</v>
      </c>
      <c r="E42" s="29" t="s">
        <v>78</v>
      </c>
    </row>
    <row r="43" spans="1:5" ht="12.75">
      <c r="A43" s="30" t="s">
        <v>42</v>
      </c>
      <c r="E43" s="31" t="s">
        <v>64</v>
      </c>
    </row>
    <row r="44" spans="1:5" ht="12.75">
      <c r="A44" t="s">
        <v>44</v>
      </c>
      <c r="E44" s="29" t="s">
        <v>73</v>
      </c>
    </row>
    <row r="45" spans="1:16" ht="12.75">
      <c r="A45" s="19" t="s">
        <v>35</v>
      </c>
      <c s="23" t="s">
        <v>79</v>
      </c>
      <c s="23" t="s">
        <v>74</v>
      </c>
      <c s="19" t="s">
        <v>80</v>
      </c>
      <c s="24" t="s">
        <v>81</v>
      </c>
      <c s="25" t="s">
        <v>62</v>
      </c>
      <c s="26">
        <v>1</v>
      </c>
      <c s="27">
        <v>0</v>
      </c>
      <c s="27">
        <f>ROUND(ROUND(H45,2)*ROUND(G45,3),2)</f>
      </c>
      <c r="O45">
        <f>(I45*21)/100</f>
      </c>
      <c t="s">
        <v>13</v>
      </c>
    </row>
    <row r="46" spans="1:5" ht="12.75">
      <c r="A46" s="28" t="s">
        <v>40</v>
      </c>
      <c r="E46" s="29" t="s">
        <v>82</v>
      </c>
    </row>
    <row r="47" spans="1:5" ht="12.75">
      <c r="A47" s="30" t="s">
        <v>42</v>
      </c>
      <c r="E47" s="31" t="s">
        <v>64</v>
      </c>
    </row>
    <row r="48" spans="1:5" ht="12.75">
      <c r="A48" t="s">
        <v>44</v>
      </c>
      <c r="E48" s="29" t="s">
        <v>73</v>
      </c>
    </row>
    <row r="49" spans="1:16" ht="25.5">
      <c r="A49" s="19" t="s">
        <v>35</v>
      </c>
      <c s="23" t="s">
        <v>83</v>
      </c>
      <c s="23" t="s">
        <v>74</v>
      </c>
      <c s="19" t="s">
        <v>50</v>
      </c>
      <c s="24" t="s">
        <v>84</v>
      </c>
      <c s="25" t="s">
        <v>62</v>
      </c>
      <c s="26">
        <v>1</v>
      </c>
      <c s="27">
        <v>0</v>
      </c>
      <c s="27">
        <f>ROUND(ROUND(H49,2)*ROUND(G49,3),2)</f>
      </c>
      <c r="O49">
        <f>(I49*21)/100</f>
      </c>
      <c t="s">
        <v>13</v>
      </c>
    </row>
    <row r="50" spans="1:5" ht="12.75">
      <c r="A50" s="28" t="s">
        <v>40</v>
      </c>
      <c r="E50" s="29" t="s">
        <v>85</v>
      </c>
    </row>
    <row r="51" spans="1:5" ht="12.75">
      <c r="A51" s="30" t="s">
        <v>42</v>
      </c>
      <c r="E51" s="31" t="s">
        <v>64</v>
      </c>
    </row>
    <row r="52" spans="1:5" ht="12.75">
      <c r="A52" t="s">
        <v>44</v>
      </c>
      <c r="E52" s="29" t="s">
        <v>73</v>
      </c>
    </row>
    <row r="53" spans="1:16" ht="12.75">
      <c r="A53" s="19" t="s">
        <v>35</v>
      </c>
      <c s="23" t="s">
        <v>86</v>
      </c>
      <c s="23" t="s">
        <v>87</v>
      </c>
      <c s="19" t="s">
        <v>55</v>
      </c>
      <c s="24" t="s">
        <v>88</v>
      </c>
      <c s="25" t="s">
        <v>62</v>
      </c>
      <c s="26">
        <v>1</v>
      </c>
      <c s="27">
        <v>0</v>
      </c>
      <c s="27">
        <f>ROUND(ROUND(H53,2)*ROUND(G53,3),2)</f>
      </c>
      <c r="O53">
        <f>(I53*21)/100</f>
      </c>
      <c t="s">
        <v>13</v>
      </c>
    </row>
    <row r="54" spans="1:5" ht="12.75">
      <c r="A54" s="28" t="s">
        <v>40</v>
      </c>
      <c r="E54" s="29" t="s">
        <v>89</v>
      </c>
    </row>
    <row r="55" spans="1:5" ht="12.75">
      <c r="A55" s="30" t="s">
        <v>42</v>
      </c>
      <c r="E55" s="31" t="s">
        <v>64</v>
      </c>
    </row>
    <row r="56" spans="1:5" ht="38.25">
      <c r="A56" t="s">
        <v>44</v>
      </c>
      <c r="E56" s="29" t="s">
        <v>90</v>
      </c>
    </row>
    <row r="57" spans="1:16" ht="12.75">
      <c r="A57" s="19" t="s">
        <v>35</v>
      </c>
      <c s="23" t="s">
        <v>91</v>
      </c>
      <c s="23" t="s">
        <v>92</v>
      </c>
      <c s="19" t="s">
        <v>55</v>
      </c>
      <c s="24" t="s">
        <v>93</v>
      </c>
      <c s="25" t="s">
        <v>62</v>
      </c>
      <c s="26">
        <v>1</v>
      </c>
      <c s="27">
        <v>0</v>
      </c>
      <c s="27">
        <f>ROUND(ROUND(H57,2)*ROUND(G57,3),2)</f>
      </c>
      <c r="O57">
        <f>(I57*21)/100</f>
      </c>
      <c t="s">
        <v>13</v>
      </c>
    </row>
    <row r="58" spans="1:5" ht="12.75">
      <c r="A58" s="28" t="s">
        <v>40</v>
      </c>
      <c r="E58" s="29" t="s">
        <v>94</v>
      </c>
    </row>
    <row r="59" spans="1:5" ht="12.75">
      <c r="A59" s="30" t="s">
        <v>42</v>
      </c>
      <c r="E59" s="31" t="s">
        <v>64</v>
      </c>
    </row>
    <row r="60" spans="1:5" ht="12.75">
      <c r="A60" t="s">
        <v>44</v>
      </c>
      <c r="E60" s="29" t="s">
        <v>95</v>
      </c>
    </row>
    <row r="61" spans="1:16" ht="12.75">
      <c r="A61" s="19" t="s">
        <v>35</v>
      </c>
      <c s="23" t="s">
        <v>96</v>
      </c>
      <c s="23" t="s">
        <v>97</v>
      </c>
      <c s="19" t="s">
        <v>55</v>
      </c>
      <c s="24" t="s">
        <v>98</v>
      </c>
      <c s="25" t="s">
        <v>62</v>
      </c>
      <c s="26">
        <v>1</v>
      </c>
      <c s="27">
        <v>0</v>
      </c>
      <c s="27">
        <f>ROUND(ROUND(H61,2)*ROUND(G61,3),2)</f>
      </c>
      <c r="O61">
        <f>(I61*21)/100</f>
      </c>
      <c t="s">
        <v>13</v>
      </c>
    </row>
    <row r="62" spans="1:5" ht="12.75">
      <c r="A62" s="28" t="s">
        <v>40</v>
      </c>
      <c r="E62" s="29" t="s">
        <v>99</v>
      </c>
    </row>
    <row r="63" spans="1:5" ht="12.75">
      <c r="A63" s="30" t="s">
        <v>42</v>
      </c>
      <c r="E63" s="31" t="s">
        <v>64</v>
      </c>
    </row>
    <row r="64" spans="1:5" ht="12.75">
      <c r="A64" t="s">
        <v>44</v>
      </c>
      <c r="E64" s="29" t="s">
        <v>95</v>
      </c>
    </row>
    <row r="65" spans="1:16" ht="12.75">
      <c r="A65" s="19" t="s">
        <v>35</v>
      </c>
      <c s="23" t="s">
        <v>100</v>
      </c>
      <c s="23" t="s">
        <v>101</v>
      </c>
      <c s="19" t="s">
        <v>55</v>
      </c>
      <c s="24" t="s">
        <v>102</v>
      </c>
      <c s="25" t="s">
        <v>103</v>
      </c>
      <c s="26">
        <v>1</v>
      </c>
      <c s="27">
        <v>0</v>
      </c>
      <c s="27">
        <f>ROUND(ROUND(H65,2)*ROUND(G65,3),2)</f>
      </c>
      <c r="O65">
        <f>(I65*21)/100</f>
      </c>
      <c t="s">
        <v>13</v>
      </c>
    </row>
    <row r="66" spans="1:5" ht="12.75">
      <c r="A66" s="28" t="s">
        <v>40</v>
      </c>
      <c r="E66" s="29" t="s">
        <v>104</v>
      </c>
    </row>
    <row r="67" spans="1:5" ht="12.75">
      <c r="A67" s="30" t="s">
        <v>42</v>
      </c>
      <c r="E67" s="31" t="s">
        <v>64</v>
      </c>
    </row>
    <row r="68" spans="1:5" ht="89.25">
      <c r="A68" t="s">
        <v>44</v>
      </c>
      <c r="E68" s="29" t="s">
        <v>105</v>
      </c>
    </row>
    <row r="69" spans="1:16" ht="12.75">
      <c r="A69" s="19" t="s">
        <v>35</v>
      </c>
      <c s="23" t="s">
        <v>106</v>
      </c>
      <c s="23" t="s">
        <v>107</v>
      </c>
      <c s="19" t="s">
        <v>55</v>
      </c>
      <c s="24" t="s">
        <v>108</v>
      </c>
      <c s="25" t="s">
        <v>62</v>
      </c>
      <c s="26">
        <v>1</v>
      </c>
      <c s="27">
        <v>0</v>
      </c>
      <c s="27">
        <f>ROUND(ROUND(H69,2)*ROUND(G69,3),2)</f>
      </c>
      <c r="O69">
        <f>(I69*21)/100</f>
      </c>
      <c t="s">
        <v>13</v>
      </c>
    </row>
    <row r="70" spans="1:5" ht="12.75">
      <c r="A70" s="28" t="s">
        <v>40</v>
      </c>
      <c r="E70" s="29" t="s">
        <v>55</v>
      </c>
    </row>
    <row r="71" spans="1:5" ht="12.75">
      <c r="A71" s="30" t="s">
        <v>42</v>
      </c>
      <c r="E71" s="31" t="s">
        <v>64</v>
      </c>
    </row>
    <row r="72" spans="1:5" ht="12.75">
      <c r="A72" t="s">
        <v>44</v>
      </c>
      <c r="E72" s="29" t="s">
        <v>109</v>
      </c>
    </row>
    <row r="73" spans="1:18" ht="12.75" customHeight="1">
      <c r="A73" s="5" t="s">
        <v>33</v>
      </c>
      <c s="5"/>
      <c s="34" t="s">
        <v>19</v>
      </c>
      <c s="5"/>
      <c s="21" t="s">
        <v>110</v>
      </c>
      <c s="5"/>
      <c s="5"/>
      <c s="5"/>
      <c s="35">
        <f>0+Q73</f>
      </c>
      <c r="O73">
        <f>0+R73</f>
      </c>
      <c r="Q73">
        <f>0+I74+I78+I82+I86+I90+I94+I98+I102+I106+I110+I114</f>
      </c>
      <c>
        <f>0+O74+O78+O82+O86+O90+O94+O98+O102+O106+O110+O114</f>
      </c>
    </row>
    <row r="74" spans="1:16" ht="12.75">
      <c r="A74" s="19" t="s">
        <v>35</v>
      </c>
      <c s="23" t="s">
        <v>111</v>
      </c>
      <c s="23" t="s">
        <v>112</v>
      </c>
      <c s="19" t="s">
        <v>55</v>
      </c>
      <c s="24" t="s">
        <v>113</v>
      </c>
      <c s="25" t="s">
        <v>114</v>
      </c>
      <c s="26">
        <v>37.8</v>
      </c>
      <c s="27">
        <v>0</v>
      </c>
      <c s="27">
        <f>ROUND(ROUND(H74,2)*ROUND(G74,3),2)</f>
      </c>
      <c r="O74">
        <f>(I74*21)/100</f>
      </c>
      <c t="s">
        <v>13</v>
      </c>
    </row>
    <row r="75" spans="1:5" ht="12.75">
      <c r="A75" s="28" t="s">
        <v>40</v>
      </c>
      <c r="E75" s="29" t="s">
        <v>55</v>
      </c>
    </row>
    <row r="76" spans="1:5" ht="12.75">
      <c r="A76" s="30" t="s">
        <v>42</v>
      </c>
      <c r="E76" s="31" t="s">
        <v>115</v>
      </c>
    </row>
    <row r="77" spans="1:5" ht="63.75">
      <c r="A77" t="s">
        <v>44</v>
      </c>
      <c r="E77" s="29" t="s">
        <v>116</v>
      </c>
    </row>
    <row r="78" spans="1:16" ht="12.75">
      <c r="A78" s="19" t="s">
        <v>35</v>
      </c>
      <c s="23" t="s">
        <v>117</v>
      </c>
      <c s="23" t="s">
        <v>118</v>
      </c>
      <c s="19" t="s">
        <v>55</v>
      </c>
      <c s="24" t="s">
        <v>119</v>
      </c>
      <c s="25" t="s">
        <v>57</v>
      </c>
      <c s="26">
        <v>38.52</v>
      </c>
      <c s="27">
        <v>0</v>
      </c>
      <c s="27">
        <f>ROUND(ROUND(H78,2)*ROUND(G78,3),2)</f>
      </c>
      <c r="O78">
        <f>(I78*21)/100</f>
      </c>
      <c t="s">
        <v>13</v>
      </c>
    </row>
    <row r="79" spans="1:5" ht="12.75">
      <c r="A79" s="28" t="s">
        <v>40</v>
      </c>
      <c r="E79" s="29" t="s">
        <v>120</v>
      </c>
    </row>
    <row r="80" spans="1:5" ht="12.75">
      <c r="A80" s="30" t="s">
        <v>42</v>
      </c>
      <c r="E80" s="31" t="s">
        <v>121</v>
      </c>
    </row>
    <row r="81" spans="1:5" ht="63.75">
      <c r="A81" t="s">
        <v>44</v>
      </c>
      <c r="E81" s="29" t="s">
        <v>122</v>
      </c>
    </row>
    <row r="82" spans="1:16" ht="25.5">
      <c r="A82" s="19" t="s">
        <v>35</v>
      </c>
      <c s="23" t="s">
        <v>123</v>
      </c>
      <c s="23" t="s">
        <v>124</v>
      </c>
      <c s="19" t="s">
        <v>55</v>
      </c>
      <c s="24" t="s">
        <v>125</v>
      </c>
      <c s="25" t="s">
        <v>57</v>
      </c>
      <c s="26">
        <v>8.11</v>
      </c>
      <c s="27">
        <v>0</v>
      </c>
      <c s="27">
        <f>ROUND(ROUND(H82,2)*ROUND(G82,3),2)</f>
      </c>
      <c r="O82">
        <f>(I82*21)/100</f>
      </c>
      <c t="s">
        <v>13</v>
      </c>
    </row>
    <row r="83" spans="1:5" ht="12.75">
      <c r="A83" s="28" t="s">
        <v>40</v>
      </c>
      <c r="E83" s="29" t="s">
        <v>126</v>
      </c>
    </row>
    <row r="84" spans="1:5" ht="12.75">
      <c r="A84" s="30" t="s">
        <v>42</v>
      </c>
      <c r="E84" s="31" t="s">
        <v>59</v>
      </c>
    </row>
    <row r="85" spans="1:5" ht="63.75">
      <c r="A85" t="s">
        <v>44</v>
      </c>
      <c r="E85" s="29" t="s">
        <v>122</v>
      </c>
    </row>
    <row r="86" spans="1:16" ht="25.5">
      <c r="A86" s="19" t="s">
        <v>35</v>
      </c>
      <c s="23" t="s">
        <v>127</v>
      </c>
      <c s="23" t="s">
        <v>128</v>
      </c>
      <c s="19" t="s">
        <v>55</v>
      </c>
      <c s="24" t="s">
        <v>129</v>
      </c>
      <c s="25" t="s">
        <v>57</v>
      </c>
      <c s="26">
        <v>3.906</v>
      </c>
      <c s="27">
        <v>0</v>
      </c>
      <c s="27">
        <f>ROUND(ROUND(H86,2)*ROUND(G86,3),2)</f>
      </c>
      <c r="O86">
        <f>(I86*21)/100</f>
      </c>
      <c t="s">
        <v>13</v>
      </c>
    </row>
    <row r="87" spans="1:5" ht="12.75">
      <c r="A87" s="28" t="s">
        <v>40</v>
      </c>
      <c r="E87" s="29" t="s">
        <v>130</v>
      </c>
    </row>
    <row r="88" spans="1:5" ht="12.75">
      <c r="A88" s="30" t="s">
        <v>42</v>
      </c>
      <c r="E88" s="31" t="s">
        <v>131</v>
      </c>
    </row>
    <row r="89" spans="1:5" ht="63.75">
      <c r="A89" t="s">
        <v>44</v>
      </c>
      <c r="E89" s="29" t="s">
        <v>122</v>
      </c>
    </row>
    <row r="90" spans="1:16" ht="12.75">
      <c r="A90" s="19" t="s">
        <v>35</v>
      </c>
      <c s="23" t="s">
        <v>132</v>
      </c>
      <c s="23" t="s">
        <v>133</v>
      </c>
      <c s="19" t="s">
        <v>55</v>
      </c>
      <c s="24" t="s">
        <v>134</v>
      </c>
      <c s="25" t="s">
        <v>135</v>
      </c>
      <c s="26">
        <v>38</v>
      </c>
      <c s="27">
        <v>0</v>
      </c>
      <c s="27">
        <f>ROUND(ROUND(H90,2)*ROUND(G90,3),2)</f>
      </c>
      <c r="O90">
        <f>(I90*21)/100</f>
      </c>
      <c t="s">
        <v>13</v>
      </c>
    </row>
    <row r="91" spans="1:5" ht="12.75">
      <c r="A91" s="28" t="s">
        <v>40</v>
      </c>
      <c r="E91" s="29" t="s">
        <v>136</v>
      </c>
    </row>
    <row r="92" spans="1:5" ht="12.75">
      <c r="A92" s="30" t="s">
        <v>42</v>
      </c>
      <c r="E92" s="31" t="s">
        <v>137</v>
      </c>
    </row>
    <row r="93" spans="1:5" ht="63.75">
      <c r="A93" t="s">
        <v>44</v>
      </c>
      <c r="E93" s="29" t="s">
        <v>122</v>
      </c>
    </row>
    <row r="94" spans="1:16" ht="25.5">
      <c r="A94" s="19" t="s">
        <v>35</v>
      </c>
      <c s="23" t="s">
        <v>138</v>
      </c>
      <c s="23" t="s">
        <v>139</v>
      </c>
      <c s="19" t="s">
        <v>55</v>
      </c>
      <c s="24" t="s">
        <v>140</v>
      </c>
      <c s="25" t="s">
        <v>135</v>
      </c>
      <c s="26">
        <v>31</v>
      </c>
      <c s="27">
        <v>0</v>
      </c>
      <c s="27">
        <f>ROUND(ROUND(H94,2)*ROUND(G94,3),2)</f>
      </c>
      <c r="O94">
        <f>(I94*21)/100</f>
      </c>
      <c t="s">
        <v>13</v>
      </c>
    </row>
    <row r="95" spans="1:5" ht="12.75">
      <c r="A95" s="28" t="s">
        <v>40</v>
      </c>
      <c r="E95" s="29" t="s">
        <v>55</v>
      </c>
    </row>
    <row r="96" spans="1:5" ht="12.75">
      <c r="A96" s="30" t="s">
        <v>42</v>
      </c>
      <c r="E96" s="31" t="s">
        <v>141</v>
      </c>
    </row>
    <row r="97" spans="1:5" ht="63.75">
      <c r="A97" t="s">
        <v>44</v>
      </c>
      <c r="E97" s="29" t="s">
        <v>122</v>
      </c>
    </row>
    <row r="98" spans="1:16" ht="12.75">
      <c r="A98" s="19" t="s">
        <v>35</v>
      </c>
      <c s="23" t="s">
        <v>142</v>
      </c>
      <c s="23" t="s">
        <v>143</v>
      </c>
      <c s="19" t="s">
        <v>55</v>
      </c>
      <c s="24" t="s">
        <v>144</v>
      </c>
      <c s="25" t="s">
        <v>57</v>
      </c>
      <c s="26">
        <v>182</v>
      </c>
      <c s="27">
        <v>0</v>
      </c>
      <c s="27">
        <f>ROUND(ROUND(H98,2)*ROUND(G98,3),2)</f>
      </c>
      <c r="O98">
        <f>(I98*21)/100</f>
      </c>
      <c t="s">
        <v>13</v>
      </c>
    </row>
    <row r="99" spans="1:5" ht="12.75">
      <c r="A99" s="28" t="s">
        <v>40</v>
      </c>
      <c r="E99" s="29" t="s">
        <v>55</v>
      </c>
    </row>
    <row r="100" spans="1:5" ht="12.75">
      <c r="A100" s="30" t="s">
        <v>42</v>
      </c>
      <c r="E100" s="31" t="s">
        <v>145</v>
      </c>
    </row>
    <row r="101" spans="1:5" ht="318.75">
      <c r="A101" t="s">
        <v>44</v>
      </c>
      <c r="E101" s="29" t="s">
        <v>146</v>
      </c>
    </row>
    <row r="102" spans="1:16" ht="12.75">
      <c r="A102" s="19" t="s">
        <v>35</v>
      </c>
      <c s="23" t="s">
        <v>147</v>
      </c>
      <c s="23" t="s">
        <v>148</v>
      </c>
      <c s="19" t="s">
        <v>55</v>
      </c>
      <c s="24" t="s">
        <v>149</v>
      </c>
      <c s="25" t="s">
        <v>57</v>
      </c>
      <c s="26">
        <v>182</v>
      </c>
      <c s="27">
        <v>0</v>
      </c>
      <c s="27">
        <f>ROUND(ROUND(H102,2)*ROUND(G102,3),2)</f>
      </c>
      <c r="O102">
        <f>(I102*21)/100</f>
      </c>
      <c t="s">
        <v>13</v>
      </c>
    </row>
    <row r="103" spans="1:5" ht="12.75">
      <c r="A103" s="28" t="s">
        <v>40</v>
      </c>
      <c r="E103" s="29" t="s">
        <v>150</v>
      </c>
    </row>
    <row r="104" spans="1:5" ht="12.75">
      <c r="A104" s="30" t="s">
        <v>42</v>
      </c>
      <c r="E104" s="31" t="s">
        <v>145</v>
      </c>
    </row>
    <row r="105" spans="1:5" ht="191.25">
      <c r="A105" t="s">
        <v>44</v>
      </c>
      <c r="E105" s="29" t="s">
        <v>151</v>
      </c>
    </row>
    <row r="106" spans="1:16" ht="12.75">
      <c r="A106" s="19" t="s">
        <v>35</v>
      </c>
      <c s="23" t="s">
        <v>152</v>
      </c>
      <c s="23" t="s">
        <v>153</v>
      </c>
      <c s="19" t="s">
        <v>37</v>
      </c>
      <c s="24" t="s">
        <v>154</v>
      </c>
      <c s="25" t="s">
        <v>57</v>
      </c>
      <c s="26">
        <v>157.909</v>
      </c>
      <c s="27">
        <v>0</v>
      </c>
      <c s="27">
        <f>ROUND(ROUND(H106,2)*ROUND(G106,3),2)</f>
      </c>
      <c r="O106">
        <f>(I106*21)/100</f>
      </c>
      <c t="s">
        <v>13</v>
      </c>
    </row>
    <row r="107" spans="1:5" ht="25.5">
      <c r="A107" s="28" t="s">
        <v>40</v>
      </c>
      <c r="E107" s="29" t="s">
        <v>155</v>
      </c>
    </row>
    <row r="108" spans="1:5" ht="63.75">
      <c r="A108" s="30" t="s">
        <v>42</v>
      </c>
      <c r="E108" s="31" t="s">
        <v>156</v>
      </c>
    </row>
    <row r="109" spans="1:5" ht="229.5">
      <c r="A109" t="s">
        <v>44</v>
      </c>
      <c r="E109" s="29" t="s">
        <v>157</v>
      </c>
    </row>
    <row r="110" spans="1:16" ht="12.75">
      <c r="A110" s="19" t="s">
        <v>35</v>
      </c>
      <c s="23" t="s">
        <v>158</v>
      </c>
      <c s="23" t="s">
        <v>153</v>
      </c>
      <c s="19" t="s">
        <v>46</v>
      </c>
      <c s="24" t="s">
        <v>154</v>
      </c>
      <c s="25" t="s">
        <v>57</v>
      </c>
      <c s="26">
        <v>17.85</v>
      </c>
      <c s="27">
        <v>0</v>
      </c>
      <c s="27">
        <f>ROUND(ROUND(H110,2)*ROUND(G110,3),2)</f>
      </c>
      <c r="O110">
        <f>(I110*21)/100</f>
      </c>
      <c t="s">
        <v>13</v>
      </c>
    </row>
    <row r="111" spans="1:5" ht="25.5">
      <c r="A111" s="28" t="s">
        <v>40</v>
      </c>
      <c r="E111" s="29" t="s">
        <v>159</v>
      </c>
    </row>
    <row r="112" spans="1:5" ht="12.75">
      <c r="A112" s="30" t="s">
        <v>42</v>
      </c>
      <c r="E112" s="31" t="s">
        <v>160</v>
      </c>
    </row>
    <row r="113" spans="1:5" ht="229.5">
      <c r="A113" t="s">
        <v>44</v>
      </c>
      <c r="E113" s="29" t="s">
        <v>157</v>
      </c>
    </row>
    <row r="114" spans="1:16" ht="12.75">
      <c r="A114" s="19" t="s">
        <v>35</v>
      </c>
      <c s="23" t="s">
        <v>161</v>
      </c>
      <c s="23" t="s">
        <v>162</v>
      </c>
      <c s="19" t="s">
        <v>55</v>
      </c>
      <c s="24" t="s">
        <v>163</v>
      </c>
      <c s="25" t="s">
        <v>135</v>
      </c>
      <c s="26">
        <v>33.7</v>
      </c>
      <c s="27">
        <v>0</v>
      </c>
      <c s="27">
        <f>ROUND(ROUND(H114,2)*ROUND(G114,3),2)</f>
      </c>
      <c r="O114">
        <f>(I114*21)/100</f>
      </c>
      <c t="s">
        <v>13</v>
      </c>
    </row>
    <row r="115" spans="1:5" ht="12.75">
      <c r="A115" s="28" t="s">
        <v>40</v>
      </c>
      <c r="E115" s="29" t="s">
        <v>55</v>
      </c>
    </row>
    <row r="116" spans="1:5" ht="12.75">
      <c r="A116" s="30" t="s">
        <v>42</v>
      </c>
      <c r="E116" s="31" t="s">
        <v>164</v>
      </c>
    </row>
    <row r="117" spans="1:5" ht="38.25">
      <c r="A117" t="s">
        <v>44</v>
      </c>
      <c r="E117" s="29" t="s">
        <v>165</v>
      </c>
    </row>
    <row r="118" spans="1:18" ht="12.75" customHeight="1">
      <c r="A118" s="5" t="s">
        <v>33</v>
      </c>
      <c s="5"/>
      <c s="34" t="s">
        <v>13</v>
      </c>
      <c s="5"/>
      <c s="21" t="s">
        <v>166</v>
      </c>
      <c s="5"/>
      <c s="5"/>
      <c s="5"/>
      <c s="35">
        <f>0+Q118</f>
      </c>
      <c r="O118">
        <f>0+R118</f>
      </c>
      <c r="Q118">
        <f>0+I119+I123+I127</f>
      </c>
      <c>
        <f>0+O119+O123+O127</f>
      </c>
    </row>
    <row r="119" spans="1:16" ht="12.75">
      <c r="A119" s="19" t="s">
        <v>35</v>
      </c>
      <c s="23" t="s">
        <v>167</v>
      </c>
      <c s="23" t="s">
        <v>168</v>
      </c>
      <c s="19" t="s">
        <v>55</v>
      </c>
      <c s="24" t="s">
        <v>169</v>
      </c>
      <c s="25" t="s">
        <v>135</v>
      </c>
      <c s="26">
        <v>11.4</v>
      </c>
      <c s="27">
        <v>0</v>
      </c>
      <c s="27">
        <f>ROUND(ROUND(H119,2)*ROUND(G119,3),2)</f>
      </c>
      <c r="O119">
        <f>(I119*21)/100</f>
      </c>
      <c t="s">
        <v>13</v>
      </c>
    </row>
    <row r="120" spans="1:5" ht="12.75">
      <c r="A120" s="28" t="s">
        <v>40</v>
      </c>
      <c r="E120" s="29" t="s">
        <v>170</v>
      </c>
    </row>
    <row r="121" spans="1:5" ht="12.75">
      <c r="A121" s="30" t="s">
        <v>42</v>
      </c>
      <c r="E121" s="31" t="s">
        <v>171</v>
      </c>
    </row>
    <row r="122" spans="1:5" ht="63.75">
      <c r="A122" t="s">
        <v>44</v>
      </c>
      <c r="E122" s="29" t="s">
        <v>172</v>
      </c>
    </row>
    <row r="123" spans="1:16" ht="12.75">
      <c r="A123" s="19" t="s">
        <v>35</v>
      </c>
      <c s="23" t="s">
        <v>173</v>
      </c>
      <c s="23" t="s">
        <v>174</v>
      </c>
      <c s="19" t="s">
        <v>55</v>
      </c>
      <c s="24" t="s">
        <v>175</v>
      </c>
      <c s="25" t="s">
        <v>57</v>
      </c>
      <c s="26">
        <v>17.876</v>
      </c>
      <c s="27">
        <v>0</v>
      </c>
      <c s="27">
        <f>ROUND(ROUND(H123,2)*ROUND(G123,3),2)</f>
      </c>
      <c r="O123">
        <f>(I123*21)/100</f>
      </c>
      <c t="s">
        <v>13</v>
      </c>
    </row>
    <row r="124" spans="1:5" ht="12.75">
      <c r="A124" s="28" t="s">
        <v>40</v>
      </c>
      <c r="E124" s="29" t="s">
        <v>55</v>
      </c>
    </row>
    <row r="125" spans="1:5" ht="12.75">
      <c r="A125" s="30" t="s">
        <v>42</v>
      </c>
      <c r="E125" s="31" t="s">
        <v>176</v>
      </c>
    </row>
    <row r="126" spans="1:5" ht="369.75">
      <c r="A126" t="s">
        <v>44</v>
      </c>
      <c r="E126" s="29" t="s">
        <v>177</v>
      </c>
    </row>
    <row r="127" spans="1:16" ht="12.75">
      <c r="A127" s="19" t="s">
        <v>35</v>
      </c>
      <c s="23" t="s">
        <v>178</v>
      </c>
      <c s="23" t="s">
        <v>179</v>
      </c>
      <c s="19" t="s">
        <v>55</v>
      </c>
      <c s="24" t="s">
        <v>180</v>
      </c>
      <c s="25" t="s">
        <v>39</v>
      </c>
      <c s="26">
        <v>2.681</v>
      </c>
      <c s="27">
        <v>0</v>
      </c>
      <c s="27">
        <f>ROUND(ROUND(H127,2)*ROUND(G127,3),2)</f>
      </c>
      <c r="O127">
        <f>(I127*21)/100</f>
      </c>
      <c t="s">
        <v>13</v>
      </c>
    </row>
    <row r="128" spans="1:5" ht="12.75">
      <c r="A128" s="28" t="s">
        <v>40</v>
      </c>
      <c r="E128" s="29" t="s">
        <v>181</v>
      </c>
    </row>
    <row r="129" spans="1:5" ht="12.75">
      <c r="A129" s="30" t="s">
        <v>42</v>
      </c>
      <c r="E129" s="31" t="s">
        <v>182</v>
      </c>
    </row>
    <row r="130" spans="1:5" ht="267.75">
      <c r="A130" t="s">
        <v>44</v>
      </c>
      <c r="E130" s="29" t="s">
        <v>183</v>
      </c>
    </row>
    <row r="131" spans="1:18" ht="12.75" customHeight="1">
      <c r="A131" s="5" t="s">
        <v>33</v>
      </c>
      <c s="5"/>
      <c s="34" t="s">
        <v>12</v>
      </c>
      <c s="5"/>
      <c s="21" t="s">
        <v>184</v>
      </c>
      <c s="5"/>
      <c s="5"/>
      <c s="5"/>
      <c s="35">
        <f>0+Q131</f>
      </c>
      <c r="O131">
        <f>0+R131</f>
      </c>
      <c r="Q131">
        <f>0+I132+I136+I140+I144</f>
      </c>
      <c>
        <f>0+O132+O136+O140+O144</f>
      </c>
    </row>
    <row r="132" spans="1:16" ht="12.75">
      <c r="A132" s="19" t="s">
        <v>35</v>
      </c>
      <c s="23" t="s">
        <v>185</v>
      </c>
      <c s="23" t="s">
        <v>186</v>
      </c>
      <c s="19" t="s">
        <v>55</v>
      </c>
      <c s="24" t="s">
        <v>187</v>
      </c>
      <c s="25" t="s">
        <v>57</v>
      </c>
      <c s="26">
        <v>28.76</v>
      </c>
      <c s="27">
        <v>0</v>
      </c>
      <c s="27">
        <f>ROUND(ROUND(H132,2)*ROUND(G132,3),2)</f>
      </c>
      <c r="O132">
        <f>(I132*21)/100</f>
      </c>
      <c t="s">
        <v>13</v>
      </c>
    </row>
    <row r="133" spans="1:5" ht="12.75">
      <c r="A133" s="28" t="s">
        <v>40</v>
      </c>
      <c r="E133" s="29" t="s">
        <v>55</v>
      </c>
    </row>
    <row r="134" spans="1:5" ht="12.75">
      <c r="A134" s="30" t="s">
        <v>42</v>
      </c>
      <c r="E134" s="31" t="s">
        <v>188</v>
      </c>
    </row>
    <row r="135" spans="1:5" ht="369.75">
      <c r="A135" t="s">
        <v>44</v>
      </c>
      <c r="E135" s="29" t="s">
        <v>177</v>
      </c>
    </row>
    <row r="136" spans="1:16" ht="12.75">
      <c r="A136" s="19" t="s">
        <v>35</v>
      </c>
      <c s="23" t="s">
        <v>189</v>
      </c>
      <c s="23" t="s">
        <v>190</v>
      </c>
      <c s="19" t="s">
        <v>55</v>
      </c>
      <c s="24" t="s">
        <v>191</v>
      </c>
      <c s="25" t="s">
        <v>39</v>
      </c>
      <c s="26">
        <v>5.177</v>
      </c>
      <c s="27">
        <v>0</v>
      </c>
      <c s="27">
        <f>ROUND(ROUND(H136,2)*ROUND(G136,3),2)</f>
      </c>
      <c r="O136">
        <f>(I136*21)/100</f>
      </c>
      <c t="s">
        <v>13</v>
      </c>
    </row>
    <row r="137" spans="1:5" ht="12.75">
      <c r="A137" s="28" t="s">
        <v>40</v>
      </c>
      <c r="E137" s="29" t="s">
        <v>192</v>
      </c>
    </row>
    <row r="138" spans="1:5" ht="12.75">
      <c r="A138" s="30" t="s">
        <v>42</v>
      </c>
      <c r="E138" s="31" t="s">
        <v>193</v>
      </c>
    </row>
    <row r="139" spans="1:5" ht="267.75">
      <c r="A139" t="s">
        <v>44</v>
      </c>
      <c r="E139" s="29" t="s">
        <v>183</v>
      </c>
    </row>
    <row r="140" spans="1:16" ht="12.75">
      <c r="A140" s="19" t="s">
        <v>35</v>
      </c>
      <c s="23" t="s">
        <v>194</v>
      </c>
      <c s="23" t="s">
        <v>195</v>
      </c>
      <c s="19" t="s">
        <v>55</v>
      </c>
      <c s="24" t="s">
        <v>196</v>
      </c>
      <c s="25" t="s">
        <v>57</v>
      </c>
      <c s="26">
        <v>4.274</v>
      </c>
      <c s="27">
        <v>0</v>
      </c>
      <c s="27">
        <f>ROUND(ROUND(H140,2)*ROUND(G140,3),2)</f>
      </c>
      <c r="O140">
        <f>(I140*21)/100</f>
      </c>
      <c t="s">
        <v>13</v>
      </c>
    </row>
    <row r="141" spans="1:5" ht="12.75">
      <c r="A141" s="28" t="s">
        <v>40</v>
      </c>
      <c r="E141" s="29" t="s">
        <v>197</v>
      </c>
    </row>
    <row r="142" spans="1:5" ht="12.75">
      <c r="A142" s="30" t="s">
        <v>42</v>
      </c>
      <c r="E142" s="31" t="s">
        <v>198</v>
      </c>
    </row>
    <row r="143" spans="1:5" ht="382.5">
      <c r="A143" t="s">
        <v>44</v>
      </c>
      <c r="E143" s="29" t="s">
        <v>199</v>
      </c>
    </row>
    <row r="144" spans="1:16" ht="12.75">
      <c r="A144" s="19" t="s">
        <v>35</v>
      </c>
      <c s="23" t="s">
        <v>200</v>
      </c>
      <c s="23" t="s">
        <v>201</v>
      </c>
      <c s="19" t="s">
        <v>55</v>
      </c>
      <c s="24" t="s">
        <v>202</v>
      </c>
      <c s="25" t="s">
        <v>39</v>
      </c>
      <c s="26">
        <v>0.641</v>
      </c>
      <c s="27">
        <v>0</v>
      </c>
      <c s="27">
        <f>ROUND(ROUND(H144,2)*ROUND(G144,3),2)</f>
      </c>
      <c r="O144">
        <f>(I144*21)/100</f>
      </c>
      <c t="s">
        <v>13</v>
      </c>
    </row>
    <row r="145" spans="1:5" ht="12.75">
      <c r="A145" s="28" t="s">
        <v>40</v>
      </c>
      <c r="E145" s="29" t="s">
        <v>203</v>
      </c>
    </row>
    <row r="146" spans="1:5" ht="12.75">
      <c r="A146" s="30" t="s">
        <v>42</v>
      </c>
      <c r="E146" s="31" t="s">
        <v>204</v>
      </c>
    </row>
    <row r="147" spans="1:5" ht="242.25">
      <c r="A147" t="s">
        <v>44</v>
      </c>
      <c r="E147" s="29" t="s">
        <v>205</v>
      </c>
    </row>
    <row r="148" spans="1:18" ht="12.75" customHeight="1">
      <c r="A148" s="5" t="s">
        <v>33</v>
      </c>
      <c s="5"/>
      <c s="34" t="s">
        <v>23</v>
      </c>
      <c s="5"/>
      <c s="21" t="s">
        <v>206</v>
      </c>
      <c s="5"/>
      <c s="5"/>
      <c s="5"/>
      <c s="35">
        <f>0+Q148</f>
      </c>
      <c r="O148">
        <f>0+R148</f>
      </c>
      <c r="Q148">
        <f>0+I149+I153+I157+I161+I165</f>
      </c>
      <c>
        <f>0+O149+O153+O157+O161+O165</f>
      </c>
    </row>
    <row r="149" spans="1:16" ht="12.75">
      <c r="A149" s="19" t="s">
        <v>35</v>
      </c>
      <c s="23" t="s">
        <v>207</v>
      </c>
      <c s="23" t="s">
        <v>208</v>
      </c>
      <c s="19" t="s">
        <v>37</v>
      </c>
      <c s="24" t="s">
        <v>209</v>
      </c>
      <c s="25" t="s">
        <v>57</v>
      </c>
      <c s="26">
        <v>8.12</v>
      </c>
      <c s="27">
        <v>0</v>
      </c>
      <c s="27">
        <f>ROUND(ROUND(H149,2)*ROUND(G149,3),2)</f>
      </c>
      <c r="O149">
        <f>(I149*21)/100</f>
      </c>
      <c t="s">
        <v>13</v>
      </c>
    </row>
    <row r="150" spans="1:5" ht="38.25">
      <c r="A150" s="28" t="s">
        <v>40</v>
      </c>
      <c r="E150" s="29" t="s">
        <v>210</v>
      </c>
    </row>
    <row r="151" spans="1:5" ht="12.75">
      <c r="A151" s="30" t="s">
        <v>42</v>
      </c>
      <c r="E151" s="31" t="s">
        <v>211</v>
      </c>
    </row>
    <row r="152" spans="1:5" ht="369.75">
      <c r="A152" t="s">
        <v>44</v>
      </c>
      <c r="E152" s="29" t="s">
        <v>212</v>
      </c>
    </row>
    <row r="153" spans="1:16" ht="12.75">
      <c r="A153" s="19" t="s">
        <v>35</v>
      </c>
      <c s="23" t="s">
        <v>213</v>
      </c>
      <c s="23" t="s">
        <v>208</v>
      </c>
      <c s="19" t="s">
        <v>46</v>
      </c>
      <c s="24" t="s">
        <v>209</v>
      </c>
      <c s="25" t="s">
        <v>57</v>
      </c>
      <c s="26">
        <v>10.665</v>
      </c>
      <c s="27">
        <v>0</v>
      </c>
      <c s="27">
        <f>ROUND(ROUND(H153,2)*ROUND(G153,3),2)</f>
      </c>
      <c r="O153">
        <f>(I153*21)/100</f>
      </c>
      <c t="s">
        <v>13</v>
      </c>
    </row>
    <row r="154" spans="1:5" ht="25.5">
      <c r="A154" s="28" t="s">
        <v>40</v>
      </c>
      <c r="E154" s="29" t="s">
        <v>214</v>
      </c>
    </row>
    <row r="155" spans="1:5" ht="12.75">
      <c r="A155" s="30" t="s">
        <v>42</v>
      </c>
      <c r="E155" s="31" t="s">
        <v>215</v>
      </c>
    </row>
    <row r="156" spans="1:5" ht="369.75">
      <c r="A156" t="s">
        <v>44</v>
      </c>
      <c r="E156" s="29" t="s">
        <v>212</v>
      </c>
    </row>
    <row r="157" spans="1:16" ht="12.75">
      <c r="A157" s="19" t="s">
        <v>35</v>
      </c>
      <c s="23" t="s">
        <v>216</v>
      </c>
      <c s="23" t="s">
        <v>217</v>
      </c>
      <c s="19" t="s">
        <v>55</v>
      </c>
      <c s="24" t="s">
        <v>218</v>
      </c>
      <c s="25" t="s">
        <v>57</v>
      </c>
      <c s="26">
        <v>21</v>
      </c>
      <c s="27">
        <v>0</v>
      </c>
      <c s="27">
        <f>ROUND(ROUND(H157,2)*ROUND(G157,3),2)</f>
      </c>
      <c r="O157">
        <f>(I157*21)/100</f>
      </c>
      <c t="s">
        <v>13</v>
      </c>
    </row>
    <row r="158" spans="1:5" ht="12.75">
      <c r="A158" s="28" t="s">
        <v>40</v>
      </c>
      <c r="E158" s="29" t="s">
        <v>219</v>
      </c>
    </row>
    <row r="159" spans="1:5" ht="12.75">
      <c r="A159" s="30" t="s">
        <v>42</v>
      </c>
      <c r="E159" s="31" t="s">
        <v>220</v>
      </c>
    </row>
    <row r="160" spans="1:5" ht="38.25">
      <c r="A160" t="s">
        <v>44</v>
      </c>
      <c r="E160" s="29" t="s">
        <v>221</v>
      </c>
    </row>
    <row r="161" spans="1:16" ht="12.75">
      <c r="A161" s="19" t="s">
        <v>35</v>
      </c>
      <c s="23" t="s">
        <v>222</v>
      </c>
      <c s="23" t="s">
        <v>223</v>
      </c>
      <c s="19" t="s">
        <v>55</v>
      </c>
      <c s="24" t="s">
        <v>224</v>
      </c>
      <c s="25" t="s">
        <v>57</v>
      </c>
      <c s="26">
        <v>2.1</v>
      </c>
      <c s="27">
        <v>0</v>
      </c>
      <c s="27">
        <f>ROUND(ROUND(H161,2)*ROUND(G161,3),2)</f>
      </c>
      <c r="O161">
        <f>(I161*21)/100</f>
      </c>
      <c t="s">
        <v>13</v>
      </c>
    </row>
    <row r="162" spans="1:5" ht="12.75">
      <c r="A162" s="28" t="s">
        <v>40</v>
      </c>
      <c r="E162" s="29" t="s">
        <v>225</v>
      </c>
    </row>
    <row r="163" spans="1:5" ht="12.75">
      <c r="A163" s="30" t="s">
        <v>42</v>
      </c>
      <c r="E163" s="31" t="s">
        <v>226</v>
      </c>
    </row>
    <row r="164" spans="1:5" ht="38.25">
      <c r="A164" t="s">
        <v>44</v>
      </c>
      <c r="E164" s="29" t="s">
        <v>227</v>
      </c>
    </row>
    <row r="165" spans="1:16" ht="12.75">
      <c r="A165" s="19" t="s">
        <v>35</v>
      </c>
      <c s="23" t="s">
        <v>228</v>
      </c>
      <c s="23" t="s">
        <v>229</v>
      </c>
      <c s="19" t="s">
        <v>55</v>
      </c>
      <c s="24" t="s">
        <v>230</v>
      </c>
      <c s="25" t="s">
        <v>114</v>
      </c>
      <c s="26">
        <v>67.912</v>
      </c>
      <c s="27">
        <v>0</v>
      </c>
      <c s="27">
        <f>ROUND(ROUND(H165,2)*ROUND(G165,3),2)</f>
      </c>
      <c r="O165">
        <f>(I165*21)/100</f>
      </c>
      <c t="s">
        <v>13</v>
      </c>
    </row>
    <row r="166" spans="1:5" ht="12.75">
      <c r="A166" s="28" t="s">
        <v>40</v>
      </c>
      <c r="E166" s="29" t="s">
        <v>231</v>
      </c>
    </row>
    <row r="167" spans="1:5" ht="89.25">
      <c r="A167" s="30" t="s">
        <v>42</v>
      </c>
      <c r="E167" s="31" t="s">
        <v>232</v>
      </c>
    </row>
    <row r="168" spans="1:5" ht="127.5">
      <c r="A168" t="s">
        <v>44</v>
      </c>
      <c r="E168" s="29" t="s">
        <v>233</v>
      </c>
    </row>
    <row r="169" spans="1:18" ht="12.75" customHeight="1">
      <c r="A169" s="5" t="s">
        <v>33</v>
      </c>
      <c s="5"/>
      <c s="34" t="s">
        <v>25</v>
      </c>
      <c s="5"/>
      <c s="21" t="s">
        <v>234</v>
      </c>
      <c s="5"/>
      <c s="5"/>
      <c s="5"/>
      <c s="35">
        <f>0+Q169</f>
      </c>
      <c r="O169">
        <f>0+R169</f>
      </c>
      <c r="Q169">
        <f>0+I170+I174+I178+I182+I186+I190+I194</f>
      </c>
      <c>
        <f>0+O170+O174+O178+O182+O186+O190+O194</f>
      </c>
    </row>
    <row r="170" spans="1:16" ht="12.75">
      <c r="A170" s="19" t="s">
        <v>35</v>
      </c>
      <c s="23" t="s">
        <v>235</v>
      </c>
      <c s="23" t="s">
        <v>236</v>
      </c>
      <c s="19" t="s">
        <v>55</v>
      </c>
      <c s="24" t="s">
        <v>237</v>
      </c>
      <c s="25" t="s">
        <v>57</v>
      </c>
      <c s="26">
        <v>14.105</v>
      </c>
      <c s="27">
        <v>0</v>
      </c>
      <c s="27">
        <f>ROUND(ROUND(H170,2)*ROUND(G170,3),2)</f>
      </c>
      <c r="O170">
        <f>(I170*21)/100</f>
      </c>
      <c t="s">
        <v>13</v>
      </c>
    </row>
    <row r="171" spans="1:5" ht="12.75">
      <c r="A171" s="28" t="s">
        <v>40</v>
      </c>
      <c r="E171" s="29" t="s">
        <v>238</v>
      </c>
    </row>
    <row r="172" spans="1:5" ht="12.75">
      <c r="A172" s="30" t="s">
        <v>42</v>
      </c>
      <c r="E172" s="31" t="s">
        <v>239</v>
      </c>
    </row>
    <row r="173" spans="1:5" ht="127.5">
      <c r="A173" t="s">
        <v>44</v>
      </c>
      <c r="E173" s="29" t="s">
        <v>240</v>
      </c>
    </row>
    <row r="174" spans="1:16" ht="12.75">
      <c r="A174" s="19" t="s">
        <v>35</v>
      </c>
      <c s="23" t="s">
        <v>241</v>
      </c>
      <c s="23" t="s">
        <v>242</v>
      </c>
      <c s="19" t="s">
        <v>55</v>
      </c>
      <c s="24" t="s">
        <v>243</v>
      </c>
      <c s="25" t="s">
        <v>57</v>
      </c>
      <c s="26">
        <v>17.325</v>
      </c>
      <c s="27">
        <v>0</v>
      </c>
      <c s="27">
        <f>ROUND(ROUND(H174,2)*ROUND(G174,3),2)</f>
      </c>
      <c r="O174">
        <f>(I174*21)/100</f>
      </c>
      <c t="s">
        <v>13</v>
      </c>
    </row>
    <row r="175" spans="1:5" ht="12.75">
      <c r="A175" s="28" t="s">
        <v>40</v>
      </c>
      <c r="E175" s="29" t="s">
        <v>244</v>
      </c>
    </row>
    <row r="176" spans="1:5" ht="12.75">
      <c r="A176" s="30" t="s">
        <v>42</v>
      </c>
      <c r="E176" s="31" t="s">
        <v>245</v>
      </c>
    </row>
    <row r="177" spans="1:5" ht="51">
      <c r="A177" t="s">
        <v>44</v>
      </c>
      <c r="E177" s="29" t="s">
        <v>246</v>
      </c>
    </row>
    <row r="178" spans="1:16" ht="12.75">
      <c r="A178" s="19" t="s">
        <v>35</v>
      </c>
      <c s="23" t="s">
        <v>247</v>
      </c>
      <c s="23" t="s">
        <v>248</v>
      </c>
      <c s="19" t="s">
        <v>55</v>
      </c>
      <c s="24" t="s">
        <v>249</v>
      </c>
      <c s="25" t="s">
        <v>114</v>
      </c>
      <c s="26">
        <v>108.5</v>
      </c>
      <c s="27">
        <v>0</v>
      </c>
      <c s="27">
        <f>ROUND(ROUND(H178,2)*ROUND(G178,3),2)</f>
      </c>
      <c r="O178">
        <f>(I178*21)/100</f>
      </c>
      <c t="s">
        <v>13</v>
      </c>
    </row>
    <row r="179" spans="1:5" ht="12.75">
      <c r="A179" s="28" t="s">
        <v>40</v>
      </c>
      <c r="E179" s="29" t="s">
        <v>55</v>
      </c>
    </row>
    <row r="180" spans="1:5" ht="12.75">
      <c r="A180" s="30" t="s">
        <v>42</v>
      </c>
      <c r="E180" s="31" t="s">
        <v>250</v>
      </c>
    </row>
    <row r="181" spans="1:5" ht="51">
      <c r="A181" t="s">
        <v>44</v>
      </c>
      <c r="E181" s="29" t="s">
        <v>251</v>
      </c>
    </row>
    <row r="182" spans="1:16" ht="12.75">
      <c r="A182" s="19" t="s">
        <v>35</v>
      </c>
      <c s="23" t="s">
        <v>252</v>
      </c>
      <c s="23" t="s">
        <v>253</v>
      </c>
      <c s="19" t="s">
        <v>55</v>
      </c>
      <c s="24" t="s">
        <v>254</v>
      </c>
      <c s="25" t="s">
        <v>114</v>
      </c>
      <c s="26">
        <v>108.5</v>
      </c>
      <c s="27">
        <v>0</v>
      </c>
      <c s="27">
        <f>ROUND(ROUND(H182,2)*ROUND(G182,3),2)</f>
      </c>
      <c r="O182">
        <f>(I182*21)/100</f>
      </c>
      <c t="s">
        <v>13</v>
      </c>
    </row>
    <row r="183" spans="1:5" ht="12.75">
      <c r="A183" s="28" t="s">
        <v>40</v>
      </c>
      <c r="E183" s="29" t="s">
        <v>55</v>
      </c>
    </row>
    <row r="184" spans="1:5" ht="12.75">
      <c r="A184" s="30" t="s">
        <v>42</v>
      </c>
      <c r="E184" s="31" t="s">
        <v>250</v>
      </c>
    </row>
    <row r="185" spans="1:5" ht="51">
      <c r="A185" t="s">
        <v>44</v>
      </c>
      <c r="E185" s="29" t="s">
        <v>251</v>
      </c>
    </row>
    <row r="186" spans="1:16" ht="12.75">
      <c r="A186" s="19" t="s">
        <v>35</v>
      </c>
      <c s="23" t="s">
        <v>255</v>
      </c>
      <c s="23" t="s">
        <v>256</v>
      </c>
      <c s="19" t="s">
        <v>55</v>
      </c>
      <c s="24" t="s">
        <v>257</v>
      </c>
      <c s="25" t="s">
        <v>114</v>
      </c>
      <c s="26">
        <v>108.5</v>
      </c>
      <c s="27">
        <v>0</v>
      </c>
      <c s="27">
        <f>ROUND(ROUND(H186,2)*ROUND(G186,3),2)</f>
      </c>
      <c r="O186">
        <f>(I186*21)/100</f>
      </c>
      <c t="s">
        <v>13</v>
      </c>
    </row>
    <row r="187" spans="1:5" ht="12.75">
      <c r="A187" s="28" t="s">
        <v>40</v>
      </c>
      <c r="E187" s="29" t="s">
        <v>55</v>
      </c>
    </row>
    <row r="188" spans="1:5" ht="12.75">
      <c r="A188" s="30" t="s">
        <v>42</v>
      </c>
      <c r="E188" s="31" t="s">
        <v>250</v>
      </c>
    </row>
    <row r="189" spans="1:5" ht="140.25">
      <c r="A189" t="s">
        <v>44</v>
      </c>
      <c r="E189" s="29" t="s">
        <v>258</v>
      </c>
    </row>
    <row r="190" spans="1:16" ht="12.75">
      <c r="A190" s="19" t="s">
        <v>35</v>
      </c>
      <c s="23" t="s">
        <v>259</v>
      </c>
      <c s="23" t="s">
        <v>260</v>
      </c>
      <c s="19" t="s">
        <v>55</v>
      </c>
      <c s="24" t="s">
        <v>261</v>
      </c>
      <c s="25" t="s">
        <v>57</v>
      </c>
      <c s="26">
        <v>4.34</v>
      </c>
      <c s="27">
        <v>0</v>
      </c>
      <c s="27">
        <f>ROUND(ROUND(H190,2)*ROUND(G190,3),2)</f>
      </c>
      <c r="O190">
        <f>(I190*21)/100</f>
      </c>
      <c t="s">
        <v>13</v>
      </c>
    </row>
    <row r="191" spans="1:5" ht="12.75">
      <c r="A191" s="28" t="s">
        <v>40</v>
      </c>
      <c r="E191" s="29" t="s">
        <v>262</v>
      </c>
    </row>
    <row r="192" spans="1:5" ht="12.75">
      <c r="A192" s="30" t="s">
        <v>42</v>
      </c>
      <c r="E192" s="31" t="s">
        <v>263</v>
      </c>
    </row>
    <row r="193" spans="1:5" ht="140.25">
      <c r="A193" t="s">
        <v>44</v>
      </c>
      <c r="E193" s="29" t="s">
        <v>258</v>
      </c>
    </row>
    <row r="194" spans="1:16" ht="12.75">
      <c r="A194" s="19" t="s">
        <v>35</v>
      </c>
      <c s="23" t="s">
        <v>264</v>
      </c>
      <c s="23" t="s">
        <v>265</v>
      </c>
      <c s="19" t="s">
        <v>55</v>
      </c>
      <c s="24" t="s">
        <v>266</v>
      </c>
      <c s="25" t="s">
        <v>114</v>
      </c>
      <c s="26">
        <v>3.85</v>
      </c>
      <c s="27">
        <v>0</v>
      </c>
      <c s="27">
        <f>ROUND(ROUND(H194,2)*ROUND(G194,3),2)</f>
      </c>
      <c r="O194">
        <f>(I194*21)/100</f>
      </c>
      <c t="s">
        <v>13</v>
      </c>
    </row>
    <row r="195" spans="1:5" ht="12.75">
      <c r="A195" s="28" t="s">
        <v>40</v>
      </c>
      <c r="E195" s="29" t="s">
        <v>267</v>
      </c>
    </row>
    <row r="196" spans="1:5" ht="12.75">
      <c r="A196" s="30" t="s">
        <v>42</v>
      </c>
      <c r="E196" s="31" t="s">
        <v>268</v>
      </c>
    </row>
    <row r="197" spans="1:5" ht="153">
      <c r="A197" t="s">
        <v>44</v>
      </c>
      <c r="E197" s="29" t="s">
        <v>269</v>
      </c>
    </row>
    <row r="198" spans="1:18" ht="12.75" customHeight="1">
      <c r="A198" s="5" t="s">
        <v>33</v>
      </c>
      <c s="5"/>
      <c s="34" t="s">
        <v>66</v>
      </c>
      <c s="5"/>
      <c s="21" t="s">
        <v>270</v>
      </c>
      <c s="5"/>
      <c s="5"/>
      <c s="5"/>
      <c s="35">
        <f>0+Q198</f>
      </c>
      <c r="O198">
        <f>0+R198</f>
      </c>
      <c r="Q198">
        <f>0+I199+I203+I207+I211+I215+I219</f>
      </c>
      <c>
        <f>0+O199+O203+O207+O211+O215+O219</f>
      </c>
    </row>
    <row r="199" spans="1:16" ht="25.5">
      <c r="A199" s="19" t="s">
        <v>35</v>
      </c>
      <c s="23" t="s">
        <v>271</v>
      </c>
      <c s="23" t="s">
        <v>272</v>
      </c>
      <c s="19" t="s">
        <v>37</v>
      </c>
      <c s="24" t="s">
        <v>273</v>
      </c>
      <c s="25" t="s">
        <v>114</v>
      </c>
      <c s="26">
        <v>327.375</v>
      </c>
      <c s="27">
        <v>0</v>
      </c>
      <c s="27">
        <f>ROUND(ROUND(H199,2)*ROUND(G199,3),2)</f>
      </c>
      <c r="O199">
        <f>(I199*21)/100</f>
      </c>
      <c t="s">
        <v>13</v>
      </c>
    </row>
    <row r="200" spans="1:5" ht="12.75">
      <c r="A200" s="28" t="s">
        <v>40</v>
      </c>
      <c r="E200" s="29" t="s">
        <v>274</v>
      </c>
    </row>
    <row r="201" spans="1:5" ht="38.25">
      <c r="A201" s="30" t="s">
        <v>42</v>
      </c>
      <c r="E201" s="31" t="s">
        <v>275</v>
      </c>
    </row>
    <row r="202" spans="1:5" ht="191.25">
      <c r="A202" t="s">
        <v>44</v>
      </c>
      <c r="E202" s="29" t="s">
        <v>276</v>
      </c>
    </row>
    <row r="203" spans="1:16" ht="25.5">
      <c r="A203" s="19" t="s">
        <v>35</v>
      </c>
      <c s="23" t="s">
        <v>277</v>
      </c>
      <c s="23" t="s">
        <v>272</v>
      </c>
      <c s="19" t="s">
        <v>46</v>
      </c>
      <c s="24" t="s">
        <v>273</v>
      </c>
      <c s="25" t="s">
        <v>114</v>
      </c>
      <c s="26">
        <v>163.688</v>
      </c>
      <c s="27">
        <v>0</v>
      </c>
      <c s="27">
        <f>ROUND(ROUND(H203,2)*ROUND(G203,3),2)</f>
      </c>
      <c r="O203">
        <f>(I203*21)/100</f>
      </c>
      <c t="s">
        <v>13</v>
      </c>
    </row>
    <row r="204" spans="1:5" ht="12.75">
      <c r="A204" s="28" t="s">
        <v>40</v>
      </c>
      <c r="E204" s="29" t="s">
        <v>278</v>
      </c>
    </row>
    <row r="205" spans="1:5" ht="38.25">
      <c r="A205" s="30" t="s">
        <v>42</v>
      </c>
      <c r="E205" s="31" t="s">
        <v>279</v>
      </c>
    </row>
    <row r="206" spans="1:5" ht="191.25">
      <c r="A206" t="s">
        <v>44</v>
      </c>
      <c r="E206" s="29" t="s">
        <v>276</v>
      </c>
    </row>
    <row r="207" spans="1:16" ht="12.75">
      <c r="A207" s="19" t="s">
        <v>35</v>
      </c>
      <c s="23" t="s">
        <v>280</v>
      </c>
      <c s="23" t="s">
        <v>281</v>
      </c>
      <c s="19" t="s">
        <v>55</v>
      </c>
      <c s="24" t="s">
        <v>282</v>
      </c>
      <c s="25" t="s">
        <v>114</v>
      </c>
      <c s="26">
        <v>77.35</v>
      </c>
      <c s="27">
        <v>0</v>
      </c>
      <c s="27">
        <f>ROUND(ROUND(H207,2)*ROUND(G207,3),2)</f>
      </c>
      <c r="O207">
        <f>(I207*21)/100</f>
      </c>
      <c t="s">
        <v>13</v>
      </c>
    </row>
    <row r="208" spans="1:5" ht="12.75">
      <c r="A208" s="28" t="s">
        <v>40</v>
      </c>
      <c r="E208" s="29" t="s">
        <v>283</v>
      </c>
    </row>
    <row r="209" spans="1:5" ht="12.75">
      <c r="A209" s="30" t="s">
        <v>42</v>
      </c>
      <c r="E209" s="31" t="s">
        <v>284</v>
      </c>
    </row>
    <row r="210" spans="1:5" ht="191.25">
      <c r="A210" t="s">
        <v>44</v>
      </c>
      <c r="E210" s="29" t="s">
        <v>276</v>
      </c>
    </row>
    <row r="211" spans="1:16" ht="12.75">
      <c r="A211" s="19" t="s">
        <v>35</v>
      </c>
      <c s="23" t="s">
        <v>285</v>
      </c>
      <c s="23" t="s">
        <v>286</v>
      </c>
      <c s="19" t="s">
        <v>55</v>
      </c>
      <c s="24" t="s">
        <v>287</v>
      </c>
      <c s="25" t="s">
        <v>114</v>
      </c>
      <c s="26">
        <v>163.688</v>
      </c>
      <c s="27">
        <v>0</v>
      </c>
      <c s="27">
        <f>ROUND(ROUND(H211,2)*ROUND(G211,3),2)</f>
      </c>
      <c r="O211">
        <f>(I211*21)/100</f>
      </c>
      <c t="s">
        <v>13</v>
      </c>
    </row>
    <row r="212" spans="1:5" ht="12.75">
      <c r="A212" s="28" t="s">
        <v>40</v>
      </c>
      <c r="E212" s="29" t="s">
        <v>288</v>
      </c>
    </row>
    <row r="213" spans="1:5" ht="38.25">
      <c r="A213" s="30" t="s">
        <v>42</v>
      </c>
      <c r="E213" s="31" t="s">
        <v>279</v>
      </c>
    </row>
    <row r="214" spans="1:5" ht="38.25">
      <c r="A214" t="s">
        <v>44</v>
      </c>
      <c r="E214" s="29" t="s">
        <v>289</v>
      </c>
    </row>
    <row r="215" spans="1:16" ht="25.5">
      <c r="A215" s="19" t="s">
        <v>35</v>
      </c>
      <c s="23" t="s">
        <v>290</v>
      </c>
      <c s="23" t="s">
        <v>291</v>
      </c>
      <c s="19" t="s">
        <v>55</v>
      </c>
      <c s="24" t="s">
        <v>292</v>
      </c>
      <c s="25" t="s">
        <v>293</v>
      </c>
      <c s="26">
        <v>2</v>
      </c>
      <c s="27">
        <v>0</v>
      </c>
      <c s="27">
        <f>ROUND(ROUND(H215,2)*ROUND(G215,3),2)</f>
      </c>
      <c r="O215">
        <f>(I215*21)/100</f>
      </c>
      <c t="s">
        <v>13</v>
      </c>
    </row>
    <row r="216" spans="1:5" ht="12.75">
      <c r="A216" s="28" t="s">
        <v>40</v>
      </c>
      <c r="E216" s="29" t="s">
        <v>55</v>
      </c>
    </row>
    <row r="217" spans="1:5" ht="12.75">
      <c r="A217" s="30" t="s">
        <v>42</v>
      </c>
      <c r="E217" s="31" t="s">
        <v>294</v>
      </c>
    </row>
    <row r="218" spans="1:5" ht="114.75">
      <c r="A218" t="s">
        <v>44</v>
      </c>
      <c r="E218" s="29" t="s">
        <v>295</v>
      </c>
    </row>
    <row r="219" spans="1:16" ht="12.75">
      <c r="A219" s="19" t="s">
        <v>35</v>
      </c>
      <c s="23" t="s">
        <v>296</v>
      </c>
      <c s="23" t="s">
        <v>297</v>
      </c>
      <c s="19" t="s">
        <v>55</v>
      </c>
      <c s="24" t="s">
        <v>298</v>
      </c>
      <c s="25" t="s">
        <v>293</v>
      </c>
      <c s="26">
        <v>2</v>
      </c>
      <c s="27">
        <v>0</v>
      </c>
      <c s="27">
        <f>ROUND(ROUND(H219,2)*ROUND(G219,3),2)</f>
      </c>
      <c r="O219">
        <f>(I219*21)/100</f>
      </c>
      <c t="s">
        <v>13</v>
      </c>
    </row>
    <row r="220" spans="1:5" ht="12.75">
      <c r="A220" s="28" t="s">
        <v>40</v>
      </c>
      <c r="E220" s="29" t="s">
        <v>55</v>
      </c>
    </row>
    <row r="221" spans="1:5" ht="12.75">
      <c r="A221" s="30" t="s">
        <v>42</v>
      </c>
      <c r="E221" s="31" t="s">
        <v>294</v>
      </c>
    </row>
    <row r="222" spans="1:5" ht="114.75">
      <c r="A222" t="s">
        <v>44</v>
      </c>
      <c r="E222" s="29" t="s">
        <v>299</v>
      </c>
    </row>
    <row r="223" spans="1:18" ht="12.75" customHeight="1">
      <c r="A223" s="5" t="s">
        <v>33</v>
      </c>
      <c s="5"/>
      <c s="34" t="s">
        <v>70</v>
      </c>
      <c s="5"/>
      <c s="21" t="s">
        <v>300</v>
      </c>
      <c s="5"/>
      <c s="5"/>
      <c s="5"/>
      <c s="35">
        <f>0+Q223</f>
      </c>
      <c r="O223">
        <f>0+R223</f>
      </c>
      <c r="Q223">
        <f>0+I224+I228</f>
      </c>
      <c>
        <f>0+O224+O228</f>
      </c>
    </row>
    <row r="224" spans="1:16" ht="12.75">
      <c r="A224" s="19" t="s">
        <v>35</v>
      </c>
      <c s="23" t="s">
        <v>301</v>
      </c>
      <c s="23" t="s">
        <v>302</v>
      </c>
      <c s="19" t="s">
        <v>55</v>
      </c>
      <c s="24" t="s">
        <v>303</v>
      </c>
      <c s="25" t="s">
        <v>135</v>
      </c>
      <c s="26">
        <v>3</v>
      </c>
      <c s="27">
        <v>0</v>
      </c>
      <c s="27">
        <f>ROUND(ROUND(H224,2)*ROUND(G224,3),2)</f>
      </c>
      <c r="O224">
        <f>(I224*21)/100</f>
      </c>
      <c t="s">
        <v>13</v>
      </c>
    </row>
    <row r="225" spans="1:5" ht="25.5">
      <c r="A225" s="28" t="s">
        <v>40</v>
      </c>
      <c r="E225" s="29" t="s">
        <v>304</v>
      </c>
    </row>
    <row r="226" spans="1:5" ht="12.75">
      <c r="A226" s="30" t="s">
        <v>42</v>
      </c>
      <c r="E226" s="31" t="s">
        <v>305</v>
      </c>
    </row>
    <row r="227" spans="1:5" ht="255">
      <c r="A227" t="s">
        <v>44</v>
      </c>
      <c r="E227" s="29" t="s">
        <v>306</v>
      </c>
    </row>
    <row r="228" spans="1:16" ht="12.75">
      <c r="A228" s="19" t="s">
        <v>35</v>
      </c>
      <c s="23" t="s">
        <v>307</v>
      </c>
      <c s="23" t="s">
        <v>308</v>
      </c>
      <c s="19" t="s">
        <v>55</v>
      </c>
      <c s="24" t="s">
        <v>309</v>
      </c>
      <c s="25" t="s">
        <v>135</v>
      </c>
      <c s="26">
        <v>34.4</v>
      </c>
      <c s="27">
        <v>0</v>
      </c>
      <c s="27">
        <f>ROUND(ROUND(H228,2)*ROUND(G228,3),2)</f>
      </c>
      <c r="O228">
        <f>(I228*21)/100</f>
      </c>
      <c t="s">
        <v>13</v>
      </c>
    </row>
    <row r="229" spans="1:5" ht="25.5">
      <c r="A229" s="28" t="s">
        <v>40</v>
      </c>
      <c r="E229" s="29" t="s">
        <v>310</v>
      </c>
    </row>
    <row r="230" spans="1:5" ht="12.75">
      <c r="A230" s="30" t="s">
        <v>42</v>
      </c>
      <c r="E230" s="31" t="s">
        <v>311</v>
      </c>
    </row>
    <row r="231" spans="1:5" ht="242.25">
      <c r="A231" t="s">
        <v>44</v>
      </c>
      <c r="E231" s="29" t="s">
        <v>312</v>
      </c>
    </row>
    <row r="232" spans="1:18" ht="12.75" customHeight="1">
      <c r="A232" s="5" t="s">
        <v>33</v>
      </c>
      <c s="5"/>
      <c s="34" t="s">
        <v>30</v>
      </c>
      <c s="5"/>
      <c s="21" t="s">
        <v>313</v>
      </c>
      <c s="5"/>
      <c s="5"/>
      <c s="5"/>
      <c s="35">
        <f>0+Q232</f>
      </c>
      <c r="O232">
        <f>0+R232</f>
      </c>
      <c r="Q232">
        <f>0+I233+I237+I241+I245+I249+I253+I257+I261+I265+I269+I273</f>
      </c>
      <c>
        <f>0+O233+O237+O241+O245+O249+O253+O257+O261+O265+O269+O273</f>
      </c>
    </row>
    <row r="233" spans="1:16" ht="12.75">
      <c r="A233" s="19" t="s">
        <v>35</v>
      </c>
      <c s="23" t="s">
        <v>314</v>
      </c>
      <c s="23" t="s">
        <v>315</v>
      </c>
      <c s="19" t="s">
        <v>55</v>
      </c>
      <c s="24" t="s">
        <v>316</v>
      </c>
      <c s="25" t="s">
        <v>135</v>
      </c>
      <c s="26">
        <v>36.5</v>
      </c>
      <c s="27">
        <v>0</v>
      </c>
      <c s="27">
        <f>ROUND(ROUND(H233,2)*ROUND(G233,3),2)</f>
      </c>
      <c r="O233">
        <f>(I233*21)/100</f>
      </c>
      <c t="s">
        <v>13</v>
      </c>
    </row>
    <row r="234" spans="1:5" ht="12.75">
      <c r="A234" s="28" t="s">
        <v>40</v>
      </c>
      <c r="E234" s="29" t="s">
        <v>55</v>
      </c>
    </row>
    <row r="235" spans="1:5" ht="12.75">
      <c r="A235" s="30" t="s">
        <v>42</v>
      </c>
      <c r="E235" s="31" t="s">
        <v>317</v>
      </c>
    </row>
    <row r="236" spans="1:5" ht="63.75">
      <c r="A236" t="s">
        <v>44</v>
      </c>
      <c r="E236" s="29" t="s">
        <v>318</v>
      </c>
    </row>
    <row r="237" spans="1:16" ht="25.5">
      <c r="A237" s="19" t="s">
        <v>35</v>
      </c>
      <c s="23" t="s">
        <v>319</v>
      </c>
      <c s="23" t="s">
        <v>320</v>
      </c>
      <c s="19" t="s">
        <v>55</v>
      </c>
      <c s="24" t="s">
        <v>321</v>
      </c>
      <c s="25" t="s">
        <v>293</v>
      </c>
      <c s="26">
        <v>3</v>
      </c>
      <c s="27">
        <v>0</v>
      </c>
      <c s="27">
        <f>ROUND(ROUND(H237,2)*ROUND(G237,3),2)</f>
      </c>
      <c r="O237">
        <f>(I237*21)/100</f>
      </c>
      <c t="s">
        <v>13</v>
      </c>
    </row>
    <row r="238" spans="1:5" ht="12.75">
      <c r="A238" s="28" t="s">
        <v>40</v>
      </c>
      <c r="E238" s="29" t="s">
        <v>55</v>
      </c>
    </row>
    <row r="239" spans="1:5" ht="12.75">
      <c r="A239" s="30" t="s">
        <v>42</v>
      </c>
      <c r="E239" s="31" t="s">
        <v>322</v>
      </c>
    </row>
    <row r="240" spans="1:5" ht="63.75">
      <c r="A240" t="s">
        <v>44</v>
      </c>
      <c r="E240" s="29" t="s">
        <v>323</v>
      </c>
    </row>
    <row r="241" spans="1:16" ht="12.75">
      <c r="A241" s="19" t="s">
        <v>35</v>
      </c>
      <c s="23" t="s">
        <v>324</v>
      </c>
      <c s="23" t="s">
        <v>325</v>
      </c>
      <c s="19" t="s">
        <v>55</v>
      </c>
      <c s="24" t="s">
        <v>326</v>
      </c>
      <c s="25" t="s">
        <v>293</v>
      </c>
      <c s="26">
        <v>3</v>
      </c>
      <c s="27">
        <v>0</v>
      </c>
      <c s="27">
        <f>ROUND(ROUND(H241,2)*ROUND(G241,3),2)</f>
      </c>
      <c r="O241">
        <f>(I241*21)/100</f>
      </c>
      <c t="s">
        <v>13</v>
      </c>
    </row>
    <row r="242" spans="1:5" ht="12.75">
      <c r="A242" s="28" t="s">
        <v>40</v>
      </c>
      <c r="E242" s="29" t="s">
        <v>55</v>
      </c>
    </row>
    <row r="243" spans="1:5" ht="12.75">
      <c r="A243" s="30" t="s">
        <v>42</v>
      </c>
      <c r="E243" s="31" t="s">
        <v>322</v>
      </c>
    </row>
    <row r="244" spans="1:5" ht="25.5">
      <c r="A244" t="s">
        <v>44</v>
      </c>
      <c r="E244" s="29" t="s">
        <v>327</v>
      </c>
    </row>
    <row r="245" spans="1:16" ht="12.75">
      <c r="A245" s="19" t="s">
        <v>35</v>
      </c>
      <c s="23" t="s">
        <v>328</v>
      </c>
      <c s="23" t="s">
        <v>329</v>
      </c>
      <c s="19" t="s">
        <v>55</v>
      </c>
      <c s="24" t="s">
        <v>330</v>
      </c>
      <c s="25" t="s">
        <v>135</v>
      </c>
      <c s="26">
        <v>35</v>
      </c>
      <c s="27">
        <v>0</v>
      </c>
      <c s="27">
        <f>ROUND(ROUND(H245,2)*ROUND(G245,3),2)</f>
      </c>
      <c r="O245">
        <f>(I245*21)/100</f>
      </c>
      <c t="s">
        <v>13</v>
      </c>
    </row>
    <row r="246" spans="1:5" ht="12.75">
      <c r="A246" s="28" t="s">
        <v>40</v>
      </c>
      <c r="E246" s="29" t="s">
        <v>55</v>
      </c>
    </row>
    <row r="247" spans="1:5" ht="12.75">
      <c r="A247" s="30" t="s">
        <v>42</v>
      </c>
      <c r="E247" s="31" t="s">
        <v>331</v>
      </c>
    </row>
    <row r="248" spans="1:5" ht="51">
      <c r="A248" t="s">
        <v>44</v>
      </c>
      <c r="E248" s="29" t="s">
        <v>332</v>
      </c>
    </row>
    <row r="249" spans="1:16" ht="12.75">
      <c r="A249" s="19" t="s">
        <v>35</v>
      </c>
      <c s="23" t="s">
        <v>333</v>
      </c>
      <c s="23" t="s">
        <v>334</v>
      </c>
      <c s="19" t="s">
        <v>55</v>
      </c>
      <c s="24" t="s">
        <v>335</v>
      </c>
      <c s="25" t="s">
        <v>135</v>
      </c>
      <c s="26">
        <v>6.6</v>
      </c>
      <c s="27">
        <v>0</v>
      </c>
      <c s="27">
        <f>ROUND(ROUND(H249,2)*ROUND(G249,3),2)</f>
      </c>
      <c r="O249">
        <f>(I249*21)/100</f>
      </c>
      <c t="s">
        <v>13</v>
      </c>
    </row>
    <row r="250" spans="1:5" ht="12.75">
      <c r="A250" s="28" t="s">
        <v>40</v>
      </c>
      <c r="E250" s="29" t="s">
        <v>336</v>
      </c>
    </row>
    <row r="251" spans="1:5" ht="12.75">
      <c r="A251" s="30" t="s">
        <v>42</v>
      </c>
      <c r="E251" s="31" t="s">
        <v>337</v>
      </c>
    </row>
    <row r="252" spans="1:5" ht="51">
      <c r="A252" t="s">
        <v>44</v>
      </c>
      <c r="E252" s="29" t="s">
        <v>338</v>
      </c>
    </row>
    <row r="253" spans="1:16" ht="12.75">
      <c r="A253" s="19" t="s">
        <v>35</v>
      </c>
      <c s="23" t="s">
        <v>339</v>
      </c>
      <c s="23" t="s">
        <v>340</v>
      </c>
      <c s="19" t="s">
        <v>55</v>
      </c>
      <c s="24" t="s">
        <v>341</v>
      </c>
      <c s="25" t="s">
        <v>135</v>
      </c>
      <c s="26">
        <v>33</v>
      </c>
      <c s="27">
        <v>0</v>
      </c>
      <c s="27">
        <f>ROUND(ROUND(H253,2)*ROUND(G253,3),2)</f>
      </c>
      <c r="O253">
        <f>(I253*21)/100</f>
      </c>
      <c t="s">
        <v>13</v>
      </c>
    </row>
    <row r="254" spans="1:5" ht="12.75">
      <c r="A254" s="28" t="s">
        <v>40</v>
      </c>
      <c r="E254" s="29" t="s">
        <v>342</v>
      </c>
    </row>
    <row r="255" spans="1:5" ht="12.75">
      <c r="A255" s="30" t="s">
        <v>42</v>
      </c>
      <c r="E255" s="31" t="s">
        <v>343</v>
      </c>
    </row>
    <row r="256" spans="1:5" ht="25.5">
      <c r="A256" t="s">
        <v>44</v>
      </c>
      <c r="E256" s="29" t="s">
        <v>344</v>
      </c>
    </row>
    <row r="257" spans="1:16" ht="12.75">
      <c r="A257" s="19" t="s">
        <v>35</v>
      </c>
      <c s="23" t="s">
        <v>345</v>
      </c>
      <c s="23" t="s">
        <v>346</v>
      </c>
      <c s="19" t="s">
        <v>55</v>
      </c>
      <c s="24" t="s">
        <v>347</v>
      </c>
      <c s="25" t="s">
        <v>57</v>
      </c>
      <c s="26">
        <v>0.012</v>
      </c>
      <c s="27">
        <v>0</v>
      </c>
      <c s="27">
        <f>ROUND(ROUND(H257,2)*ROUND(G257,3),2)</f>
      </c>
      <c r="O257">
        <f>(I257*21)/100</f>
      </c>
      <c t="s">
        <v>13</v>
      </c>
    </row>
    <row r="258" spans="1:5" ht="12.75">
      <c r="A258" s="28" t="s">
        <v>40</v>
      </c>
      <c r="E258" s="29" t="s">
        <v>348</v>
      </c>
    </row>
    <row r="259" spans="1:5" ht="12.75">
      <c r="A259" s="30" t="s">
        <v>42</v>
      </c>
      <c r="E259" s="31" t="s">
        <v>349</v>
      </c>
    </row>
    <row r="260" spans="1:5" ht="25.5">
      <c r="A260" t="s">
        <v>44</v>
      </c>
      <c r="E260" s="29" t="s">
        <v>350</v>
      </c>
    </row>
    <row r="261" spans="1:16" ht="12.75">
      <c r="A261" s="19" t="s">
        <v>35</v>
      </c>
      <c s="23" t="s">
        <v>351</v>
      </c>
      <c s="23" t="s">
        <v>352</v>
      </c>
      <c s="19" t="s">
        <v>55</v>
      </c>
      <c s="24" t="s">
        <v>353</v>
      </c>
      <c s="25" t="s">
        <v>114</v>
      </c>
      <c s="26">
        <v>3.609</v>
      </c>
      <c s="27">
        <v>0</v>
      </c>
      <c s="27">
        <f>ROUND(ROUND(H261,2)*ROUND(G261,3),2)</f>
      </c>
      <c r="O261">
        <f>(I261*21)/100</f>
      </c>
      <c t="s">
        <v>13</v>
      </c>
    </row>
    <row r="262" spans="1:5" ht="12.75">
      <c r="A262" s="28" t="s">
        <v>40</v>
      </c>
      <c r="E262" s="29" t="s">
        <v>55</v>
      </c>
    </row>
    <row r="263" spans="1:5" ht="12.75">
      <c r="A263" s="30" t="s">
        <v>42</v>
      </c>
      <c r="E263" s="31" t="s">
        <v>354</v>
      </c>
    </row>
    <row r="264" spans="1:5" ht="25.5">
      <c r="A264" t="s">
        <v>44</v>
      </c>
      <c r="E264" s="29" t="s">
        <v>350</v>
      </c>
    </row>
    <row r="265" spans="1:16" ht="12.75">
      <c r="A265" s="19" t="s">
        <v>35</v>
      </c>
      <c s="23" t="s">
        <v>355</v>
      </c>
      <c s="23" t="s">
        <v>356</v>
      </c>
      <c s="19" t="s">
        <v>55</v>
      </c>
      <c s="24" t="s">
        <v>357</v>
      </c>
      <c s="25" t="s">
        <v>57</v>
      </c>
      <c s="26">
        <v>0.05</v>
      </c>
      <c s="27">
        <v>0</v>
      </c>
      <c s="27">
        <f>ROUND(ROUND(H265,2)*ROUND(G265,3),2)</f>
      </c>
      <c r="O265">
        <f>(I265*21)/100</f>
      </c>
      <c t="s">
        <v>13</v>
      </c>
    </row>
    <row r="266" spans="1:5" ht="12.75">
      <c r="A266" s="28" t="s">
        <v>40</v>
      </c>
      <c r="E266" s="29" t="s">
        <v>358</v>
      </c>
    </row>
    <row r="267" spans="1:5" ht="12.75">
      <c r="A267" s="30" t="s">
        <v>42</v>
      </c>
      <c r="E267" s="31" t="s">
        <v>359</v>
      </c>
    </row>
    <row r="268" spans="1:5" ht="38.25">
      <c r="A268" t="s">
        <v>44</v>
      </c>
      <c r="E268" s="29" t="s">
        <v>360</v>
      </c>
    </row>
    <row r="269" spans="1:16" ht="12.75">
      <c r="A269" s="19" t="s">
        <v>35</v>
      </c>
      <c s="23" t="s">
        <v>361</v>
      </c>
      <c s="23" t="s">
        <v>362</v>
      </c>
      <c s="19" t="s">
        <v>55</v>
      </c>
      <c s="24" t="s">
        <v>363</v>
      </c>
      <c s="25" t="s">
        <v>57</v>
      </c>
      <c s="26">
        <v>0.002</v>
      </c>
      <c s="27">
        <v>0</v>
      </c>
      <c s="27">
        <f>ROUND(ROUND(H269,2)*ROUND(G269,3),2)</f>
      </c>
      <c r="O269">
        <f>(I269*21)/100</f>
      </c>
      <c t="s">
        <v>13</v>
      </c>
    </row>
    <row r="270" spans="1:5" ht="12.75">
      <c r="A270" s="28" t="s">
        <v>40</v>
      </c>
      <c r="E270" s="29" t="s">
        <v>55</v>
      </c>
    </row>
    <row r="271" spans="1:5" ht="12.75">
      <c r="A271" s="30" t="s">
        <v>42</v>
      </c>
      <c r="E271" s="31" t="s">
        <v>364</v>
      </c>
    </row>
    <row r="272" spans="1:5" ht="38.25">
      <c r="A272" t="s">
        <v>44</v>
      </c>
      <c r="E272" s="29" t="s">
        <v>360</v>
      </c>
    </row>
    <row r="273" spans="1:16" ht="12.75">
      <c r="A273" s="19" t="s">
        <v>35</v>
      </c>
      <c s="23" t="s">
        <v>365</v>
      </c>
      <c s="23" t="s">
        <v>366</v>
      </c>
      <c s="19" t="s">
        <v>55</v>
      </c>
      <c s="24" t="s">
        <v>367</v>
      </c>
      <c s="25" t="s">
        <v>57</v>
      </c>
      <c s="26">
        <v>68</v>
      </c>
      <c s="27">
        <v>0</v>
      </c>
      <c s="27">
        <f>ROUND(ROUND(H273,2)*ROUND(G273,3),2)</f>
      </c>
      <c r="O273">
        <f>(I273*21)/100</f>
      </c>
      <c t="s">
        <v>13</v>
      </c>
    </row>
    <row r="274" spans="1:5" ht="12.75">
      <c r="A274" s="28" t="s">
        <v>40</v>
      </c>
      <c r="E274" s="29" t="s">
        <v>368</v>
      </c>
    </row>
    <row r="275" spans="1:5" ht="12.75">
      <c r="A275" s="30" t="s">
        <v>42</v>
      </c>
      <c r="E275" s="31" t="s">
        <v>369</v>
      </c>
    </row>
    <row r="276" spans="1:5" ht="102">
      <c r="A276" t="s">
        <v>44</v>
      </c>
      <c r="E276" s="29" t="s">
        <v>370</v>
      </c>
    </row>
  </sheetData>
  <mergeCells count="10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</mergeCells>
  <printOptions/>
  <pageMargins left="0.75" right="0.75" top="1" bottom="1" header="0.5" footer="0.5"/>
  <pageSetup fitToHeight="0" horizontalDpi="300" verticalDpi="300" orientation="portrait" paperSize="9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