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anda.jaromir\Documents\Pracovní složka\Akce různé\VO Malodoubská\Projektová dokumentace Kollert\"/>
    </mc:Choice>
  </mc:AlternateContent>
  <bookViews>
    <workbookView xWindow="0" yWindow="0" windowWidth="10980" windowHeight="9792"/>
  </bookViews>
  <sheets>
    <sheet name="SO 400 - Kabelové vedení VO" sheetId="2" r:id="rId1"/>
    <sheet name="Rekapitulace stavby" sheetId="1" r:id="rId2"/>
  </sheets>
  <definedNames>
    <definedName name="_xlnm._FilterDatabase" localSheetId="0" hidden="1">'SO 400 - Kabelové vedení VO'!$C$127:$K$408</definedName>
    <definedName name="_xlnm.Print_Titles" localSheetId="1">'Rekapitulace stavby'!$92:$92</definedName>
    <definedName name="_xlnm.Print_Titles" localSheetId="0">'SO 400 - Kabelové vedení VO'!$127:$127</definedName>
    <definedName name="_xlnm.Print_Area" localSheetId="1">'Rekapitulace stavby'!$D$4:$AO$76,'Rekapitulace stavby'!$C$82:$AQ$96</definedName>
    <definedName name="_xlnm.Print_Area" localSheetId="0">'SO 400 - Kabelové vedení VO'!$C$4:$J$76,'SO 400 - Kabelové vedení VO'!$C$82:$J$109,'SO 400 - Kabelové vedení VO'!$C$115:$J$408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406" i="2"/>
  <c r="BH406" i="2"/>
  <c r="BG406" i="2"/>
  <c r="BF406" i="2"/>
  <c r="T406" i="2"/>
  <c r="T405" i="2" s="1"/>
  <c r="R406" i="2"/>
  <c r="R405" i="2" s="1"/>
  <c r="P406" i="2"/>
  <c r="P405" i="2" s="1"/>
  <c r="BI402" i="2"/>
  <c r="BH402" i="2"/>
  <c r="BG402" i="2"/>
  <c r="BF402" i="2"/>
  <c r="T402" i="2"/>
  <c r="T401" i="2" s="1"/>
  <c r="R402" i="2"/>
  <c r="R401" i="2" s="1"/>
  <c r="P402" i="2"/>
  <c r="P401" i="2" s="1"/>
  <c r="BI398" i="2"/>
  <c r="BH398" i="2"/>
  <c r="BG398" i="2"/>
  <c r="BF398" i="2"/>
  <c r="T398" i="2"/>
  <c r="R398" i="2"/>
  <c r="P398" i="2"/>
  <c r="BI395" i="2"/>
  <c r="BH395" i="2"/>
  <c r="BG395" i="2"/>
  <c r="BF395" i="2"/>
  <c r="T395" i="2"/>
  <c r="R395" i="2"/>
  <c r="P395" i="2"/>
  <c r="BI391" i="2"/>
  <c r="BH391" i="2"/>
  <c r="BG391" i="2"/>
  <c r="BF391" i="2"/>
  <c r="T391" i="2"/>
  <c r="T390" i="2" s="1"/>
  <c r="R391" i="2"/>
  <c r="R390" i="2"/>
  <c r="P391" i="2"/>
  <c r="P390" i="2" s="1"/>
  <c r="BI387" i="2"/>
  <c r="BH387" i="2"/>
  <c r="BG387" i="2"/>
  <c r="BF387" i="2"/>
  <c r="T387" i="2"/>
  <c r="R387" i="2"/>
  <c r="P387" i="2"/>
  <c r="BI384" i="2"/>
  <c r="BH384" i="2"/>
  <c r="BG384" i="2"/>
  <c r="BF384" i="2"/>
  <c r="T384" i="2"/>
  <c r="R384" i="2"/>
  <c r="P384" i="2"/>
  <c r="BI381" i="2"/>
  <c r="BH381" i="2"/>
  <c r="BG381" i="2"/>
  <c r="BF381" i="2"/>
  <c r="T381" i="2"/>
  <c r="R381" i="2"/>
  <c r="P381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70" i="2"/>
  <c r="BH370" i="2"/>
  <c r="BG370" i="2"/>
  <c r="BF370" i="2"/>
  <c r="T370" i="2"/>
  <c r="R370" i="2"/>
  <c r="P370" i="2"/>
  <c r="BI368" i="2"/>
  <c r="BH368" i="2"/>
  <c r="BG368" i="2"/>
  <c r="BF368" i="2"/>
  <c r="T368" i="2"/>
  <c r="R368" i="2"/>
  <c r="P368" i="2"/>
  <c r="BI364" i="2"/>
  <c r="BH364" i="2"/>
  <c r="BG364" i="2"/>
  <c r="BF364" i="2"/>
  <c r="T364" i="2"/>
  <c r="R364" i="2"/>
  <c r="P364" i="2"/>
  <c r="BI361" i="2"/>
  <c r="BH361" i="2"/>
  <c r="BG361" i="2"/>
  <c r="BF361" i="2"/>
  <c r="T361" i="2"/>
  <c r="R361" i="2"/>
  <c r="P361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48" i="2"/>
  <c r="BH348" i="2"/>
  <c r="BG348" i="2"/>
  <c r="BF348" i="2"/>
  <c r="T348" i="2"/>
  <c r="R348" i="2"/>
  <c r="P348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6" i="2"/>
  <c r="BH286" i="2"/>
  <c r="BG286" i="2"/>
  <c r="BF286" i="2"/>
  <c r="T286" i="2"/>
  <c r="R286" i="2"/>
  <c r="P286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1" i="2"/>
  <c r="BH131" i="2"/>
  <c r="BG131" i="2"/>
  <c r="BF131" i="2"/>
  <c r="T131" i="2"/>
  <c r="T130" i="2" s="1"/>
  <c r="T129" i="2" s="1"/>
  <c r="R131" i="2"/>
  <c r="R130" i="2" s="1"/>
  <c r="R129" i="2" s="1"/>
  <c r="P131" i="2"/>
  <c r="P130" i="2" s="1"/>
  <c r="P129" i="2" s="1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/>
  <c r="J17" i="2"/>
  <c r="J12" i="2"/>
  <c r="J122" i="2" s="1"/>
  <c r="E7" i="2"/>
  <c r="E85" i="2"/>
  <c r="L90" i="1"/>
  <c r="AM90" i="1"/>
  <c r="AM89" i="1"/>
  <c r="L89" i="1"/>
  <c r="AM87" i="1"/>
  <c r="L87" i="1"/>
  <c r="L85" i="1"/>
  <c r="L84" i="1"/>
  <c r="J391" i="2"/>
  <c r="J299" i="2"/>
  <c r="J197" i="2"/>
  <c r="BK147" i="2"/>
  <c r="BK329" i="2"/>
  <c r="J314" i="2"/>
  <c r="BK185" i="2"/>
  <c r="J140" i="2"/>
  <c r="BK335" i="2"/>
  <c r="J253" i="2"/>
  <c r="BK180" i="2"/>
  <c r="BK338" i="2"/>
  <c r="BK190" i="2"/>
  <c r="BK370" i="2"/>
  <c r="BK387" i="2"/>
  <c r="J210" i="2"/>
  <c r="J193" i="2"/>
  <c r="J402" i="2"/>
  <c r="BK310" i="2"/>
  <c r="J279" i="2"/>
  <c r="BK243" i="2"/>
  <c r="J381" i="2"/>
  <c r="J169" i="2"/>
  <c r="BK344" i="2"/>
  <c r="J222" i="2"/>
  <c r="BK140" i="2"/>
  <c r="BK293" i="2"/>
  <c r="J185" i="2"/>
  <c r="J329" i="2"/>
  <c r="BK282" i="2"/>
  <c r="J164" i="2"/>
  <c r="J370" i="2"/>
  <c r="BK267" i="2"/>
  <c r="BK218" i="2"/>
  <c r="J247" i="2"/>
  <c r="J162" i="2"/>
  <c r="BK364" i="2"/>
  <c r="J384" i="2"/>
  <c r="J261" i="2"/>
  <c r="BK200" i="2"/>
  <c r="BK136" i="2"/>
  <c r="BK253" i="2"/>
  <c r="J310" i="2"/>
  <c r="BK261" i="2"/>
  <c r="BK384" i="2"/>
  <c r="J172" i="2"/>
  <c r="J348" i="2"/>
  <c r="J230" i="2"/>
  <c r="J190" i="2"/>
  <c r="J167" i="2"/>
  <c r="BK306" i="2"/>
  <c r="BK164" i="2"/>
  <c r="J147" i="2"/>
  <c r="J203" i="2"/>
  <c r="J387" i="2"/>
  <c r="BK233" i="2"/>
  <c r="J332" i="2"/>
  <c r="J290" i="2"/>
  <c r="BK152" i="2"/>
  <c r="BK247" i="2"/>
  <c r="J335" i="2"/>
  <c r="F37" i="2"/>
  <c r="BK303" i="2"/>
  <c r="J159" i="2"/>
  <c r="J325" i="2"/>
  <c r="BK183" i="2"/>
  <c r="F34" i="2"/>
  <c r="J306" i="2"/>
  <c r="BK286" i="2"/>
  <c r="J180" i="2"/>
  <c r="BK332" i="2"/>
  <c r="J318" i="2"/>
  <c r="J218" i="2"/>
  <c r="J157" i="2"/>
  <c r="J341" i="2"/>
  <c r="J250" i="2"/>
  <c r="BK197" i="2"/>
  <c r="J273" i="2"/>
  <c r="BK188" i="2"/>
  <c r="J373" i="2"/>
  <c r="J364" i="2"/>
  <c r="J357" i="2"/>
  <c r="BK406" i="2"/>
  <c r="BK222" i="2"/>
  <c r="J188" i="2"/>
  <c r="J338" i="2"/>
  <c r="J178" i="2"/>
  <c r="J296" i="2"/>
  <c r="J226" i="2"/>
  <c r="BK175" i="2"/>
  <c r="J395" i="2"/>
  <c r="BK273" i="2"/>
  <c r="BK149" i="2"/>
  <c r="J322" i="2"/>
  <c r="BK210" i="2"/>
  <c r="BK357" i="2"/>
  <c r="J34" i="2"/>
  <c r="BK230" i="2"/>
  <c r="BK325" i="2"/>
  <c r="BK361" i="2"/>
  <c r="F35" i="2"/>
  <c r="J398" i="2"/>
  <c r="BK276" i="2"/>
  <c r="J131" i="2"/>
  <c r="BK296" i="2"/>
  <c r="BK154" i="2"/>
  <c r="J293" i="2"/>
  <c r="J200" i="2"/>
  <c r="BK250" i="2"/>
  <c r="BK376" i="2"/>
  <c r="BK348" i="2"/>
  <c r="J233" i="2"/>
  <c r="J406" i="2"/>
  <c r="BK193" i="2"/>
  <c r="BK270" i="2"/>
  <c r="J136" i="2"/>
  <c r="J149" i="2"/>
  <c r="BK226" i="2"/>
  <c r="BK391" i="2"/>
  <c r="J152" i="2"/>
  <c r="BK318" i="2"/>
  <c r="J175" i="2"/>
  <c r="BK167" i="2"/>
  <c r="BK263" i="2"/>
  <c r="BK341" i="2"/>
  <c r="BK214" i="2"/>
  <c r="J368" i="2"/>
  <c r="BK381" i="2"/>
  <c r="BK203" i="2"/>
  <c r="BK402" i="2"/>
  <c r="BK354" i="2"/>
  <c r="J267" i="2"/>
  <c r="J376" i="2"/>
  <c r="BK159" i="2"/>
  <c r="BK239" i="2"/>
  <c r="BK398" i="2"/>
  <c r="BK299" i="2"/>
  <c r="BK279" i="2"/>
  <c r="J214" i="2"/>
  <c r="BK144" i="2"/>
  <c r="BK322" i="2"/>
  <c r="J286" i="2"/>
  <c r="BK162" i="2"/>
  <c r="BK178" i="2"/>
  <c r="J276" i="2"/>
  <c r="J239" i="2"/>
  <c r="BK169" i="2"/>
  <c r="BK290" i="2"/>
  <c r="J183" i="2"/>
  <c r="BK368" i="2"/>
  <c r="J361" i="2"/>
  <c r="J154" i="2"/>
  <c r="J243" i="2"/>
  <c r="BK157" i="2"/>
  <c r="BK257" i="2"/>
  <c r="AS94" i="1"/>
  <c r="J303" i="2"/>
  <c r="J257" i="2"/>
  <c r="BK373" i="2"/>
  <c r="J344" i="2"/>
  <c r="J207" i="2"/>
  <c r="J144" i="2"/>
  <c r="BK395" i="2"/>
  <c r="J263" i="2"/>
  <c r="BK314" i="2"/>
  <c r="BK172" i="2"/>
  <c r="J282" i="2"/>
  <c r="BK207" i="2"/>
  <c r="J270" i="2"/>
  <c r="BK131" i="2"/>
  <c r="J354" i="2"/>
  <c r="F36" i="2"/>
  <c r="BK135" i="2" l="1"/>
  <c r="P135" i="2"/>
  <c r="BK206" i="2"/>
  <c r="J206" i="2"/>
  <c r="J101" i="2" s="1"/>
  <c r="R380" i="2"/>
  <c r="R379" i="2" s="1"/>
  <c r="R135" i="2"/>
  <c r="R134" i="2" s="1"/>
  <c r="R128" i="2" s="1"/>
  <c r="T135" i="2"/>
  <c r="BK372" i="2"/>
  <c r="J372" i="2" s="1"/>
  <c r="J102" i="2" s="1"/>
  <c r="R206" i="2"/>
  <c r="T372" i="2"/>
  <c r="T380" i="2"/>
  <c r="T379" i="2"/>
  <c r="R394" i="2"/>
  <c r="T206" i="2"/>
  <c r="R372" i="2"/>
  <c r="P380" i="2"/>
  <c r="P379" i="2"/>
  <c r="P394" i="2"/>
  <c r="P206" i="2"/>
  <c r="P372" i="2"/>
  <c r="BK380" i="2"/>
  <c r="J380" i="2"/>
  <c r="J104" i="2" s="1"/>
  <c r="BK394" i="2"/>
  <c r="J394" i="2" s="1"/>
  <c r="J106" i="2" s="1"/>
  <c r="T394" i="2"/>
  <c r="BK130" i="2"/>
  <c r="J130" i="2"/>
  <c r="J98" i="2" s="1"/>
  <c r="BK401" i="2"/>
  <c r="J401" i="2"/>
  <c r="J107" i="2" s="1"/>
  <c r="BK405" i="2"/>
  <c r="J405" i="2" s="1"/>
  <c r="J108" i="2" s="1"/>
  <c r="BK390" i="2"/>
  <c r="J390" i="2"/>
  <c r="J105" i="2" s="1"/>
  <c r="BE172" i="2"/>
  <c r="BE218" i="2"/>
  <c r="BE341" i="2"/>
  <c r="BB95" i="1"/>
  <c r="BE157" i="2"/>
  <c r="BE373" i="2"/>
  <c r="BE376" i="2"/>
  <c r="BE406" i="2"/>
  <c r="BA95" i="1"/>
  <c r="BE144" i="2"/>
  <c r="BE167" i="2"/>
  <c r="BE175" i="2"/>
  <c r="BE180" i="2"/>
  <c r="BE185" i="2"/>
  <c r="BE203" i="2"/>
  <c r="BE207" i="2"/>
  <c r="BE293" i="2"/>
  <c r="BE296" i="2"/>
  <c r="BE299" i="2"/>
  <c r="BE303" i="2"/>
  <c r="BE306" i="2"/>
  <c r="BC95" i="1"/>
  <c r="F92" i="2"/>
  <c r="BE147" i="2"/>
  <c r="BE197" i="2"/>
  <c r="BE247" i="2"/>
  <c r="J89" i="2"/>
  <c r="BE140" i="2"/>
  <c r="BE162" i="2"/>
  <c r="BE169" i="2"/>
  <c r="BE178" i="2"/>
  <c r="BE183" i="2"/>
  <c r="BE214" i="2"/>
  <c r="BE226" i="2"/>
  <c r="BE286" i="2"/>
  <c r="BE149" i="2"/>
  <c r="BE381" i="2"/>
  <c r="BE344" i="2"/>
  <c r="BE348" i="2"/>
  <c r="BE354" i="2"/>
  <c r="BE357" i="2"/>
  <c r="BE361" i="2"/>
  <c r="BE364" i="2"/>
  <c r="BE368" i="2"/>
  <c r="BE152" i="2"/>
  <c r="BE154" i="2"/>
  <c r="BE210" i="2"/>
  <c r="BE239" i="2"/>
  <c r="BE253" i="2"/>
  <c r="BE270" i="2"/>
  <c r="BE273" i="2"/>
  <c r="BE276" i="2"/>
  <c r="BE332" i="2"/>
  <c r="BE335" i="2"/>
  <c r="BE338" i="2"/>
  <c r="E118" i="2"/>
  <c r="BE131" i="2"/>
  <c r="BE164" i="2"/>
  <c r="BE222" i="2"/>
  <c r="BE233" i="2"/>
  <c r="BE243" i="2"/>
  <c r="BE257" i="2"/>
  <c r="BE279" i="2"/>
  <c r="BE282" i="2"/>
  <c r="BE290" i="2"/>
  <c r="BE402" i="2"/>
  <c r="BE159" i="2"/>
  <c r="BE370" i="2"/>
  <c r="BE188" i="2"/>
  <c r="BE190" i="2"/>
  <c r="BE310" i="2"/>
  <c r="BE314" i="2"/>
  <c r="BE318" i="2"/>
  <c r="BE322" i="2"/>
  <c r="BE325" i="2"/>
  <c r="BE329" i="2"/>
  <c r="AW95" i="1"/>
  <c r="BE136" i="2"/>
  <c r="BE193" i="2"/>
  <c r="BE200" i="2"/>
  <c r="BE230" i="2"/>
  <c r="BE250" i="2"/>
  <c r="BE261" i="2"/>
  <c r="BE263" i="2"/>
  <c r="BE267" i="2"/>
  <c r="BE384" i="2"/>
  <c r="BE387" i="2"/>
  <c r="BE391" i="2"/>
  <c r="BE395" i="2"/>
  <c r="BE398" i="2"/>
  <c r="BD95" i="1"/>
  <c r="BD94" i="1" s="1"/>
  <c r="W33" i="1" s="1"/>
  <c r="BA94" i="1"/>
  <c r="W30" i="1"/>
  <c r="BC94" i="1"/>
  <c r="W32" i="1"/>
  <c r="BB94" i="1"/>
  <c r="AX94" i="1" s="1"/>
  <c r="T134" i="2" l="1"/>
  <c r="T128" i="2"/>
  <c r="P134" i="2"/>
  <c r="P128" i="2"/>
  <c r="AU95" i="1" s="1"/>
  <c r="AU94" i="1" s="1"/>
  <c r="BK134" i="2"/>
  <c r="J134" i="2" s="1"/>
  <c r="J99" i="2" s="1"/>
  <c r="J135" i="2"/>
  <c r="J100" i="2"/>
  <c r="BK129" i="2"/>
  <c r="J129" i="2"/>
  <c r="J97" i="2" s="1"/>
  <c r="BK379" i="2"/>
  <c r="J379" i="2"/>
  <c r="J103" i="2"/>
  <c r="W31" i="1"/>
  <c r="J33" i="2"/>
  <c r="AV95" i="1" s="1"/>
  <c r="AT95" i="1" s="1"/>
  <c r="AW94" i="1"/>
  <c r="AK30" i="1" s="1"/>
  <c r="F33" i="2"/>
  <c r="AZ95" i="1" s="1"/>
  <c r="AZ94" i="1" s="1"/>
  <c r="AV94" i="1" s="1"/>
  <c r="AK29" i="1" s="1"/>
  <c r="AY94" i="1"/>
  <c r="BK128" i="2" l="1"/>
  <c r="J128" i="2" s="1"/>
  <c r="J30" i="2" s="1"/>
  <c r="AG95" i="1" s="1"/>
  <c r="AG94" i="1" s="1"/>
  <c r="AK26" i="1" s="1"/>
  <c r="AK35" i="1" s="1"/>
  <c r="AT94" i="1"/>
  <c r="W29" i="1"/>
  <c r="J39" i="2" l="1"/>
  <c r="J96" i="2"/>
  <c r="AN94" i="1"/>
  <c r="AN95" i="1"/>
</calcChain>
</file>

<file path=xl/sharedStrings.xml><?xml version="1.0" encoding="utf-8"?>
<sst xmlns="http://schemas.openxmlformats.org/spreadsheetml/2006/main" count="2428" uniqueCount="645">
  <si>
    <t>Export Komplet</t>
  </si>
  <si>
    <t/>
  </si>
  <si>
    <t>2.0</t>
  </si>
  <si>
    <t>ZAMOK</t>
  </si>
  <si>
    <t>False</t>
  </si>
  <si>
    <t>{bfcc0819-7681-4135-9a18-fea2701ffe9a}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</si>
  <si>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</si>
  <si>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</si>
  <si>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</si>
  <si>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</si>
  <si>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</si>
  <si>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</si>
  <si>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</si>
  <si>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</si>
  <si>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24008-PD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</si>
  <si>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</si>
  <si>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</si>
  <si>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VO Liberec, ul. Malodoubská</t>
  </si>
  <si>
    <t>KSO:</t>
  </si>
  <si>
    <t>CC-CZ:</t>
  </si>
  <si>
    <t>Místo:</t>
  </si>
  <si>
    <t>Liberec</t>
  </si>
  <si>
    <t>Datum:</t>
  </si>
  <si>
    <t>26. 6. 2025</t>
  </si>
  <si>
    <t>Zadavatel:</t>
  </si>
  <si>
    <t>IČ:</t>
  </si>
  <si>
    <t>statutární město Liberec</t>
  </si>
  <si>
    <t>DIČ:</t>
  </si>
  <si>
    <t>Uchazeč:</t>
  </si>
  <si>
    <t>Vyplň údaj</t>
  </si>
  <si>
    <t>Projektant:</t>
  </si>
  <si>
    <t>25464787</t>
  </si>
  <si>
    <t>KOLLERT ELEKTRO s.r.o.</t>
  </si>
  <si>
    <t>CZ25464787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</si>
  <si>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</si>
  <si>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</si>
  <si>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</si>
  <si>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</si>
  <si>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</si>
  <si>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</si>
  <si>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</si>
  <si>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</si>
  <si>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</si>
  <si>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</si>
  <si>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</si>
  <si>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</si>
  <si>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</si>
  <si>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</si>
  <si>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</si>
  <si>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</si>
  <si>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</si>
  <si>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</si>
  <si>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</si>
  <si>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</si>
  <si>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</si>
  <si>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</si>
  <si>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</si>
  <si>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</si>
  <si>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</si>
  <si>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</si>
  <si>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</si>
  <si>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</si>
  <si>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</si>
  <si>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</si>
  <si>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</si>
  <si>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</si>
  <si>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</si>
  <si>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</si>
  <si>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</si>
  <si>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</si>
  <si>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</si>
  <si>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</si>
  <si>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</si>
  <si>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</si>
  <si>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</si>
  <si>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</si>
  <si>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</si>
  <si>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</si>
  <si>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</si>
  <si>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</si>
  <si>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</si>
  <si>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</si>
  <si>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400</t>
  </si>
  <si>
    <t>Kabelové vedení VO</t>
  </si>
  <si>
    <t>STA</t>
  </si>
  <si>
    <t>1</t>
  </si>
  <si>
    <t>{e43b07dc-1a34-4b9e-b77d-31f733ef1e82}</t>
  </si>
  <si>
    <t>2</t>
  </si>
  <si>
    <t>KRYCÍ LIST SOUPISU PRACÍ</t>
  </si>
  <si>
    <t>Objekt:</t>
  </si>
  <si>
    <t>SO 400 - Kabelové vedení VO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</si>
  <si>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</si>
  <si>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</si>
  <si>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</si>
  <si>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</si>
  <si>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</si>
  <si>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</si>
  <si>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Doprava suti a vybouraných hmot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</si>
  <si>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</si>
  <si>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</si>
  <si>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</si>
  <si>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 - ostatní práce, napojení na stávající rozvody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</si>
  <si>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</si>
  <si>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</si>
  <si>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</si>
  <si>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</si>
  <si>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</si>
  <si>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</si>
  <si>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</si>
  <si>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</si>
  <si>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</si>
  <si>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</si>
  <si>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</si>
  <si>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</si>
  <si>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</si>
  <si>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</si>
  <si>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</si>
  <si>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</si>
  <si>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</si>
  <si>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</si>
  <si>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</si>
  <si>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</si>
  <si>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</si>
  <si>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</si>
  <si>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</si>
  <si>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Doprava suti a vybouraných hmot</t>
  </si>
  <si>
    <t>80</t>
  </si>
  <si>
    <t>K</t>
  </si>
  <si>
    <t>997013511</t>
  </si>
  <si>
    <t>Odvoz suti a vybouraných hmot z meziskládky na skládku do 1 km s naložením a se složením</t>
  </si>
  <si>
    <t>t</t>
  </si>
  <si>
    <t>4</t>
  </si>
  <si>
    <t>-303097682</t>
  </si>
  <si>
    <t>PP</t>
  </si>
  <si>
    <t>Odvoz suti a vybouraných hmot z meziskládky na skládku s naložením a se složením, na vzdálenost do 1 km</t>
  </si>
  <si>
    <t>Online PSC</t>
  </si>
  <si>
    <t>https://podminky.urs.cz/item/CS_URS_2025_01/997013511</t>
  </si>
  <si>
    <t>M</t>
  </si>
  <si>
    <t>Práce a dodávky M</t>
  </si>
  <si>
    <t>3</t>
  </si>
  <si>
    <t>21-M</t>
  </si>
  <si>
    <t>Elektromontáže</t>
  </si>
  <si>
    <t>41</t>
  </si>
  <si>
    <t>210100001</t>
  </si>
  <si>
    <t>Ukončení vodičů v rozváděči nebo na přístroji včetně zapojení průřezu žíly do 2,5 mm2</t>
  </si>
  <si>
    <t>kus</t>
  </si>
  <si>
    <t>64</t>
  </si>
  <si>
    <t>-1986356017</t>
  </si>
  <si>
    <t>Ukončení vodičů izolovaných s označením a zapojením v rozváděči nebo na přístroji průřezu žíly do 2,5 mm2</t>
  </si>
  <si>
    <t>https://podminky.urs.cz/item/CS_URS_2025_01/210100001</t>
  </si>
  <si>
    <t>VV</t>
  </si>
  <si>
    <t>8*3</t>
  </si>
  <si>
    <t>40</t>
  </si>
  <si>
    <t>210100014</t>
  </si>
  <si>
    <t>Ukončení vodičů v rozváděči nebo na přístroji včetně zapojení průřezu žíly do 10 mm2</t>
  </si>
  <si>
    <t>1447940617</t>
  </si>
  <si>
    <t>Ukončení vodičů izolovaných s označením a zapojením v rozváděči nebo na přístroji průřezu žíly do 10 mm2</t>
  </si>
  <si>
    <t>https://podminky.urs.cz/item/CS_URS_2025_01/210100014</t>
  </si>
  <si>
    <t>8*2*4</t>
  </si>
  <si>
    <t>53</t>
  </si>
  <si>
    <t>210100291</t>
  </si>
  <si>
    <t>Ukončení vodičů izolovaných nastřelením kabelového oka s páskou průřezu žíly do 120 mm2</t>
  </si>
  <si>
    <t>1444000817</t>
  </si>
  <si>
    <t>Ukončení vodičů izolovaných s označením a zapojením nastřelením kabelového oka se smršťovací záklopkou nebo páskou průřezu žíly do 120 mm2</t>
  </si>
  <si>
    <t>https://podminky.urs.cz/item/CS_URS_2025_01/210100291</t>
  </si>
  <si>
    <t>54</t>
  </si>
  <si>
    <t>1307482</t>
  </si>
  <si>
    <t>UZEMNOVACI KABELOVE OKO 6-16MM2 444008</t>
  </si>
  <si>
    <t>128</t>
  </si>
  <si>
    <t>-1853007633</t>
  </si>
  <si>
    <t>25</t>
  </si>
  <si>
    <t>210203901</t>
  </si>
  <si>
    <t>Montáž svítidel LED se zapojením vodičů průmyslových nebo venkovních na výložník nebo dřík</t>
  </si>
  <si>
    <t>1320416312</t>
  </si>
  <si>
    <t>https://podminky.urs.cz/item/CS_URS_2025_01/210203901</t>
  </si>
  <si>
    <t>26</t>
  </si>
  <si>
    <t>RMAT0002</t>
  </si>
  <si>
    <t>Pouliční VO svítidlo, LED 27W, 3770lm, 3000K, Ra70, elektronický programovatelný předřadník s autonomním režimem stmívání, silniční optický systém ST1.0, G3, IP67, IK09, třída ochrany II, tlakově litý hliník, RAL 9007, uchycení na stožár/výložník 46-60-76</t>
  </si>
  <si>
    <t>1801090184</t>
  </si>
  <si>
    <t>Pouliční VO svítidlo, LED 27W, 3770lm, 3000K, Ra70, elektronický programovatelný předřadník s autonomním režimem stmívání, silniční optický systém ST1.0, G3, IP67, IK09, třída ochrany II, tlakově litý hliník, RAL 9007, uchycení na stožár/výložník 46-60-76 mm</t>
  </si>
  <si>
    <t>94</t>
  </si>
  <si>
    <t>210204002</t>
  </si>
  <si>
    <t>Montáž stožárů osvětlení parkových ocelových</t>
  </si>
  <si>
    <t>-772350134</t>
  </si>
  <si>
    <t>https://podminky.urs.cz/item/CS_URS_2025_01/210204002</t>
  </si>
  <si>
    <t>95</t>
  </si>
  <si>
    <t>8500619104</t>
  </si>
  <si>
    <t>Stožár osvětlovac  K7 třístupňový bezpaticový 7 m</t>
  </si>
  <si>
    <t>862370125</t>
  </si>
  <si>
    <t>Stožár osvětlovací Amako K7 třístupňový bezpaticový 7 m</t>
  </si>
  <si>
    <t>100</t>
  </si>
  <si>
    <t>210204103</t>
  </si>
  <si>
    <t>Montáž výložníků osvětlení jednoramenných sloupových hmotnosti do 35 kg</t>
  </si>
  <si>
    <t>-1201189608</t>
  </si>
  <si>
    <t>Montáž výložníků osvětlení jednoramenných sloupových, hmotnosti do 35 kg</t>
  </si>
  <si>
    <t>https://podminky.urs.cz/item/CS_URS_2025_01/210204103</t>
  </si>
  <si>
    <t>101</t>
  </si>
  <si>
    <t>31672003</t>
  </si>
  <si>
    <t>výložník rovný jednoduchý k osvětlovacím stožárům sadovým vyložení 1000mm</t>
  </si>
  <si>
    <t>-110001476</t>
  </si>
  <si>
    <t>29</t>
  </si>
  <si>
    <t>210204201</t>
  </si>
  <si>
    <t>Montáž elektrovýzbroje stožárů osvětlení 1 okruh</t>
  </si>
  <si>
    <t>2099758426</t>
  </si>
  <si>
    <t>https://podminky.urs.cz/item/CS_URS_2025_01/210204201</t>
  </si>
  <si>
    <t>30</t>
  </si>
  <si>
    <t>31674134</t>
  </si>
  <si>
    <t>výzbroj stožárová SV 9.16.4</t>
  </si>
  <si>
    <t>-896618941</t>
  </si>
  <si>
    <t>96</t>
  </si>
  <si>
    <t>210204202</t>
  </si>
  <si>
    <t>Montáž elektrovýzbroje stožárů osvětlení 2 okruhy</t>
  </si>
  <si>
    <t>804414586</t>
  </si>
  <si>
    <t>https://podminky.urs.cz/item/CS_URS_2025_01/210204202</t>
  </si>
  <si>
    <t>97</t>
  </si>
  <si>
    <t>1524470414</t>
  </si>
  <si>
    <t>0,5*4 'Přepočtené koeficientem množství</t>
  </si>
  <si>
    <t>31</t>
  </si>
  <si>
    <t>210220020</t>
  </si>
  <si>
    <t>Montáž uzemňovacího vedení vodičů FeZn pomocí svorek v zemi páskou do 120 mm2 ve městské zástavbě</t>
  </si>
  <si>
    <t>m</t>
  </si>
  <si>
    <t>401853028</t>
  </si>
  <si>
    <t>Montáž uzemňovacího vedení s upevněním, propojením a připojením pomocí svorek v zemi s izolací spojů vodičů FeZn páskou průřezu do 120 mm2 v městské zástavbě</t>
  </si>
  <si>
    <t>https://podminky.urs.cz/item/CS_URS_2025_01/210220020</t>
  </si>
  <si>
    <t>32</t>
  </si>
  <si>
    <t>35442062</t>
  </si>
  <si>
    <t>pás zemnící 30x4mm FeZn</t>
  </si>
  <si>
    <t>kg</t>
  </si>
  <si>
    <t>458374411</t>
  </si>
  <si>
    <t>33</t>
  </si>
  <si>
    <t>210220022</t>
  </si>
  <si>
    <t>Montáž uzemňovacího vedení vodičů FeZn pomocí svorek v zemi drátem průměru do 10 mm ve městské zástavbě</t>
  </si>
  <si>
    <t>174202389</t>
  </si>
  <si>
    <t>Montáž uzemňovacího vedení s upevněním, propojením a připojením pomocí svorek v zemi s izolací spojů vodičů FeZn drátem nebo lanem průměru do 10 mm v městské zástavbě</t>
  </si>
  <si>
    <t>https://podminky.urs.cz/item/CS_URS_2025_01/210220022</t>
  </si>
  <si>
    <t>34</t>
  </si>
  <si>
    <t>35441073</t>
  </si>
  <si>
    <t>drát D 10mm FeZn</t>
  </si>
  <si>
    <t>1965029513</t>
  </si>
  <si>
    <t>35</t>
  </si>
  <si>
    <t>210220302</t>
  </si>
  <si>
    <t>Montáž svorek hromosvodných se 3 a více šrouby</t>
  </si>
  <si>
    <t>-2087776931</t>
  </si>
  <si>
    <t>Montáž hromosvodného vedení svorek se 3 a více šrouby</t>
  </si>
  <si>
    <t>https://podminky.urs.cz/item/CS_URS_2025_01/210220302</t>
  </si>
  <si>
    <t>36</t>
  </si>
  <si>
    <t>1305794</t>
  </si>
  <si>
    <t>SVORKA SR02-M8 103130</t>
  </si>
  <si>
    <t>1320715961</t>
  </si>
  <si>
    <t>37</t>
  </si>
  <si>
    <t>210280001</t>
  </si>
  <si>
    <t>Zkoušky a prohlídky el rozvodů a zařízení celková prohlídka pro objem montážních prací do 100 tis Kč</t>
  </si>
  <si>
    <t>1877417247</t>
  </si>
  <si>
    <t>Zkoušky a prohlídky elektrických rozvodů a zařízení celková prohlídka, zkoušení, měření a vyhotovení revizní zprávy pro objem montážních prací do 100 tisíc Kč</t>
  </si>
  <si>
    <t>https://podminky.urs.cz/item/CS_URS_2025_01/210280001</t>
  </si>
  <si>
    <t>42</t>
  </si>
  <si>
    <t>210812011</t>
  </si>
  <si>
    <t>Montáž kabelu Cu plného nebo laněného do 1 kV žíly 3x1,5 až 6 mm2 (např. CYKY) bez ukončení uloženého volně nebo v liště</t>
  </si>
  <si>
    <t>-1660628372</t>
  </si>
  <si>
    <t>Montáž izolovaných kabelů měděných do 1 kV bez ukončení plných nebo laněných kulatých (např. CYKY, CHKE-R) uložených volně nebo v liště počtu a průřezu žil 3x1,5 až 6 mm2</t>
  </si>
  <si>
    <t>https://podminky.urs.cz/item/CS_URS_2025_01/210812011</t>
  </si>
  <si>
    <t>8*7</t>
  </si>
  <si>
    <t>43</t>
  </si>
  <si>
    <t>34111030</t>
  </si>
  <si>
    <t>kabel instalační jádro Cu plné izolace PVC plášť PVC 450/750V (CYKY) 3x1,5mm2</t>
  </si>
  <si>
    <t>969620394</t>
  </si>
  <si>
    <t>56*1,15 'Přepočtené koeficientem množství</t>
  </si>
  <si>
    <t>38</t>
  </si>
  <si>
    <t>210812033</t>
  </si>
  <si>
    <t>Montáž kabelu Cu plného nebo laněného do 1 kV žíly 4x6 až 10 mm2 (např. CYKY) bez ukončení uloženého volně nebo v liště</t>
  </si>
  <si>
    <t>-1128365834</t>
  </si>
  <si>
    <t>Montáž izolovaných kabelů měděných do 1 kV bez ukončení plných nebo laněných kulatých (např. CYKY, CHKE-R) uložených volně nebo v liště počtu a průřezu žil 4x6 až 10 mm2</t>
  </si>
  <si>
    <t>https://podminky.urs.cz/item/CS_URS_2025_01/210812033</t>
  </si>
  <si>
    <t>39</t>
  </si>
  <si>
    <t>34111076</t>
  </si>
  <si>
    <t>kabel instalační jádro Cu plné izolace PVC plášť PVC 450/750V (CYKY) 4x10mm2</t>
  </si>
  <si>
    <t>-1384806472</t>
  </si>
  <si>
    <t>320*1,15 'Přepočtené koeficientem množství</t>
  </si>
  <si>
    <t>46-M</t>
  </si>
  <si>
    <t>Zemní práce při extr.mont.pracích</t>
  </si>
  <si>
    <t>460010011</t>
  </si>
  <si>
    <t>Vytyčení trasy vedení vzdušného silového nn v terénu přehledném</t>
  </si>
  <si>
    <t>km</t>
  </si>
  <si>
    <t>1543806945</t>
  </si>
  <si>
    <t>Vytyčení trasy vedení vzdušného (nadzemního) silového v terénu přehledném nn</t>
  </si>
  <si>
    <t>https://podminky.urs.cz/item/CS_URS_2025_01/460010011</t>
  </si>
  <si>
    <t>460030011</t>
  </si>
  <si>
    <t>Sejmutí drnu při elektromontážích jakékoliv tloušťky</t>
  </si>
  <si>
    <t>m2</t>
  </si>
  <si>
    <t>59829163</t>
  </si>
  <si>
    <t>Přípravné terénní práce sejmutí drnu včetně nařezání a uložení na hromady na vzdálenost do 50 m nebo naložení na dopravní prostředek jakékoliv tloušťky</t>
  </si>
  <si>
    <t>https://podminky.urs.cz/item/CS_URS_2025_01/460030011</t>
  </si>
  <si>
    <t>3,2+4+36,5+9,5+6,5</t>
  </si>
  <si>
    <t>460131113</t>
  </si>
  <si>
    <t>Hloubení nezapažených jam při elektromontážích ručně v hornině tř I skupiny 3</t>
  </si>
  <si>
    <t>m3</t>
  </si>
  <si>
    <t>2037321841</t>
  </si>
  <si>
    <t>Hloubení jam ručně včetně urovnání dna s přemístěním výkopku do vzdálenosti 3 m od okraje jámy nebo s naložením na dopravní prostředek v hornině třídy těžitelnosti I skupiny 3</t>
  </si>
  <si>
    <t>https://podminky.urs.cz/item/CS_URS_2025_01/460131113</t>
  </si>
  <si>
    <t>8*0,6</t>
  </si>
  <si>
    <t>81</t>
  </si>
  <si>
    <t>460161142</t>
  </si>
  <si>
    <t>Hloubení kabelových rýh ručně š 35 cm hl 50 cm v hornině tř I skupiny 3</t>
  </si>
  <si>
    <t>711811369</t>
  </si>
  <si>
    <t>Hloubení kabelových rýh ručně včetně urovnání dna s přemístěním výkopku do vzdálenosti 3 m od okraje jámy nebo s naložením na dopravní prostředek šířky 35 cm hloubky 50 cm v hornině třídy těžitelnosti I skupiny 3</t>
  </si>
  <si>
    <t>https://podminky.urs.cz/item/CS_URS_2025_01/460161142</t>
  </si>
  <si>
    <t>30+24</t>
  </si>
  <si>
    <t>82</t>
  </si>
  <si>
    <t>460161182</t>
  </si>
  <si>
    <t>Hloubení kabelových rýh ručně š 35 cm hl 90 cm v hornině tř I skupiny 3</t>
  </si>
  <si>
    <t>1320215407</t>
  </si>
  <si>
    <t>Hloubení kabelových rýh ručně včetně urovnání dna s přemístěním výkopku do vzdálenosti 3 m od okraje jámy nebo s naložením na dopravní prostředek šířky 35 cm hloubky 90 cm v hornině třídy těžitelnosti I skupiny 3</t>
  </si>
  <si>
    <t>https://podminky.urs.cz/item/CS_URS_2025_01/460161182</t>
  </si>
  <si>
    <t>37+8</t>
  </si>
  <si>
    <t>460161312</t>
  </si>
  <si>
    <t>Hloubení kabelových rýh ručně š 50 cm hl 120 cm v hornině tř I skupiny 3</t>
  </si>
  <si>
    <t>312617963</t>
  </si>
  <si>
    <t>Hloubení kabelových rýh ručně včetně urovnání dna s přemístěním výkopku do vzdálenosti 3 m od okraje jámy nebo s naložením na dopravní prostředek šířky 50 cm hloubky 120 cm v hornině třídy těžitelnosti I skupiny 3</t>
  </si>
  <si>
    <t>https://podminky.urs.cz/item/CS_URS_2025_01/460161312</t>
  </si>
  <si>
    <t>8+5+21+36+8+47+4+3</t>
  </si>
  <si>
    <t>83</t>
  </si>
  <si>
    <t>460281111</t>
  </si>
  <si>
    <t>Pažení příložné plné výkopů rýh kabelových hl do 2 m</t>
  </si>
  <si>
    <t>2020825658</t>
  </si>
  <si>
    <t>Pažení výkopů příložné plné rýh kabelových, hloubky do 2 m</t>
  </si>
  <si>
    <t>https://podminky.urs.cz/item/CS_URS_2025_01/460281111</t>
  </si>
  <si>
    <t>5</t>
  </si>
  <si>
    <t>460341113</t>
  </si>
  <si>
    <t>Vodorovné přemístění horniny jakékoliv třídy dopravními prostředky při elektromontážích přes 500 do 1000 m</t>
  </si>
  <si>
    <t>-1582753754</t>
  </si>
  <si>
    <t>Vodorovné přemístění (odvoz) horniny dopravními prostředky včetně složení, bez naložení a rozprostření jakékoliv třídy, na vzdálenost přes 500 do 1000 m</t>
  </si>
  <si>
    <t>https://podminky.urs.cz/item/CS_URS_2025_01/460341113</t>
  </si>
  <si>
    <t>99*0,2*0,35</t>
  </si>
  <si>
    <t>132*0,3*0,5</t>
  </si>
  <si>
    <t>Součet</t>
  </si>
  <si>
    <t>6</t>
  </si>
  <si>
    <t>460361121</t>
  </si>
  <si>
    <t>Poplatek za uložení zeminy na recyklační skládce (skládkovné) kód odpadu 17 05 04</t>
  </si>
  <si>
    <t>-2071797528</t>
  </si>
  <si>
    <t>Poplatek (skládkovné) za uložení zeminy na recyklační skládce zatříděné do Katalogu odpadů pod kódem 17 05 04</t>
  </si>
  <si>
    <t>https://podminky.urs.cz/item/CS_URS_2025_01/460361121</t>
  </si>
  <si>
    <t>26,73*1,7</t>
  </si>
  <si>
    <t>7</t>
  </si>
  <si>
    <t>460391123</t>
  </si>
  <si>
    <t>Zásyp jam při elektromontážích ručně se zhutněním z hornin třídy I skupiny 3</t>
  </si>
  <si>
    <t>-1398029295</t>
  </si>
  <si>
    <t>Zásyp jam ručně s uložením výkopku ve vrstvách a úpravou povrchu s přemístění sypaniny ze vzdálenosti do 10 m se zhutněním z horniny třídy těžitelnosti I skupiny 3</t>
  </si>
  <si>
    <t>https://podminky.urs.cz/item/CS_URS_2025_01/460391123</t>
  </si>
  <si>
    <t>2,4</t>
  </si>
  <si>
    <t>84</t>
  </si>
  <si>
    <t>460431152</t>
  </si>
  <si>
    <t>Zásyp kabelových rýh ručně se zhutněním š 35 cm hl 50 cm z horniny tř I skupiny 3</t>
  </si>
  <si>
    <t>-1767104129</t>
  </si>
  <si>
    <t>Zásyp kabelových rýh ručně s přemístění sypaniny ze vzdálenosti do 10 m, s uložením výkopku ve vrstvách včetně zhutnění a úpravy povrchu šířky 35 cm hloubky 50 cm z hornině třídy těžitelnosti I skupiny 3</t>
  </si>
  <si>
    <t>https://podminky.urs.cz/item/CS_URS_2025_01/460431152</t>
  </si>
  <si>
    <t>85</t>
  </si>
  <si>
    <t>460431192</t>
  </si>
  <si>
    <t>Zásyp kabelových rýh ručně se zhutněním š 35 cm hl 90 cm z horniny tř I skupiny 3</t>
  </si>
  <si>
    <t>339049017</t>
  </si>
  <si>
    <t>Zásyp kabelových rýh ručně s přemístění sypaniny ze vzdálenosti do 10 m, s uložením výkopku ve vrstvách včetně zhutnění a úpravy povrchu šířky 35 cm hloubky 90 cm z horniny třídy těžitelnosti I skupiny 3</t>
  </si>
  <si>
    <t>https://podminky.urs.cz/item/CS_URS_2025_01/460431192</t>
  </si>
  <si>
    <t>8</t>
  </si>
  <si>
    <t>460431312</t>
  </si>
  <si>
    <t>Zásyp kabelových rýh ručně se zhutněním š 50 cm hl 100 cm z horniny tř I skupiny 3</t>
  </si>
  <si>
    <t>1520113198</t>
  </si>
  <si>
    <t>Zásyp kabelových rýh ručně s přemístění sypaniny ze vzdálenosti do 10 m, s uložením výkopku ve vrstvách včetně zhutnění a úpravy povrchu šířky 50 cm hloubky 100 cm z horniny třídy těžitelnosti I skupiny 3</t>
  </si>
  <si>
    <t>https://podminky.urs.cz/item/CS_URS_2025_01/460431312</t>
  </si>
  <si>
    <t>132</t>
  </si>
  <si>
    <t>9</t>
  </si>
  <si>
    <t>460581111</t>
  </si>
  <si>
    <t>Položení drnu včetně zalití vodou na rovině</t>
  </si>
  <si>
    <t>-1383246213</t>
  </si>
  <si>
    <t>Úprava terénu položení drnu, včetně zalití vodou na rovině</t>
  </si>
  <si>
    <t>https://podminky.urs.cz/item/CS_URS_2025_01/460581111</t>
  </si>
  <si>
    <t>59,7</t>
  </si>
  <si>
    <t>10</t>
  </si>
  <si>
    <t>RMAT0001</t>
  </si>
  <si>
    <t>osivo</t>
  </si>
  <si>
    <t>-1160783353</t>
  </si>
  <si>
    <t>86</t>
  </si>
  <si>
    <t>460631125</t>
  </si>
  <si>
    <t>Neřízený zemní protlak při elektromontážích v hornině tř. těžitelnosti I a II skupiny 3 a 4 vnějšího průměru přes 90 do 110 mm</t>
  </si>
  <si>
    <t>-1958958315</t>
  </si>
  <si>
    <t>Zemní protlaky neřízený zemní protlak (krtek) v hornině třídy těžitelnosti I a II skupiny 3 a 4 průměr protlaku přes 90 do 110 mm</t>
  </si>
  <si>
    <t>https://podminky.urs.cz/item/CS_URS_2025_01/460631125</t>
  </si>
  <si>
    <t>3+8,5+3,5</t>
  </si>
  <si>
    <t>87</t>
  </si>
  <si>
    <t>55283916</t>
  </si>
  <si>
    <t>trubka ocelová bezešvá hladká jakost 11 353 108x5,0mm</t>
  </si>
  <si>
    <t>550473514</t>
  </si>
  <si>
    <t>15*1,03 'Přepočtené koeficientem množství</t>
  </si>
  <si>
    <t>11</t>
  </si>
  <si>
    <t>460631211</t>
  </si>
  <si>
    <t>Řízené horizontální vrtání při elektromontážích v hornině tř. těžitelnosti I a II skupiny 1 až 4 vnějšího průměru do 90 mm</t>
  </si>
  <si>
    <t>242455966</t>
  </si>
  <si>
    <t>Zemní protlaky řízené horizontální vrtání v hornině třídy těžitelnosti I a II skupiny 1 až 4 včetně protlačení trub v hloubce do 6 m vnějšího průměru vrtu do 90 mm</t>
  </si>
  <si>
    <t>https://podminky.urs.cz/item/CS_URS_2025_01/460631211</t>
  </si>
  <si>
    <t>14011062</t>
  </si>
  <si>
    <t>trubka ocelová bezešvá hladká jakost 11 353 89x5mm</t>
  </si>
  <si>
    <t>1414050126</t>
  </si>
  <si>
    <t>20*1,03 'Přepočtené koeficientem množství</t>
  </si>
  <si>
    <t>13</t>
  </si>
  <si>
    <t>460632113</t>
  </si>
  <si>
    <t>Startovací jáma pro protlak výkop včetně zásypu ručně v hornině tř. těžitelnosti I skupiny 3</t>
  </si>
  <si>
    <t>339868148</t>
  </si>
  <si>
    <t>Zemní protlaky zemní práce nutné k provedení protlaku výkop včetně zásypu ručně startovací jáma v hornině třídy těžitelnosti I skupiny 3</t>
  </si>
  <si>
    <t>https://podminky.urs.cz/item/CS_URS_2025_01/460632113</t>
  </si>
  <si>
    <t>14</t>
  </si>
  <si>
    <t>460632213</t>
  </si>
  <si>
    <t>Koncová jáma pro protlak výkop včetně zásypu ručně v hornině tř. těžitelnosti I skupiny 3</t>
  </si>
  <si>
    <t>-187557648</t>
  </si>
  <si>
    <t>Zemní protlaky zemní práce nutné k provedení protlaku výkop včetně zásypu ručně koncová jáma v hornině třídy těžitelnosti I skupiny 3</t>
  </si>
  <si>
    <t>https://podminky.urs.cz/item/CS_URS_2025_01/460632213</t>
  </si>
  <si>
    <t>47</t>
  </si>
  <si>
    <t>460641113</t>
  </si>
  <si>
    <t>Základové konstrukce při elektromontážích z monolitického betonu tř. C 16/20</t>
  </si>
  <si>
    <t>1076002103</t>
  </si>
  <si>
    <t>Základové konstrukce základ bez bednění do rostlé zeminy z monolitického betonu tř. C 16/20</t>
  </si>
  <si>
    <t>https://podminky.urs.cz/item/CS_URS_2025_01/460641113</t>
  </si>
  <si>
    <t>8*0,5*0,5*1</t>
  </si>
  <si>
    <t>15</t>
  </si>
  <si>
    <t>460661512</t>
  </si>
  <si>
    <t>Kabelové lože z písku pro kabely nn kryté plastovou fólií š lože přes 25 do 50 cm</t>
  </si>
  <si>
    <t>-1735204785</t>
  </si>
  <si>
    <t>Kabelové lože z písku včetně podsypu, zhutnění a urovnání povrchu pro kabely nn zakryté plastovou fólií, šířky přes 25 do 50 cm</t>
  </si>
  <si>
    <t>https://podminky.urs.cz/item/CS_URS_2025_01/460661512</t>
  </si>
  <si>
    <t>54+45+132</t>
  </si>
  <si>
    <t>16</t>
  </si>
  <si>
    <t>460671113</t>
  </si>
  <si>
    <t>Výstražná fólie pro krytí kabelů šířky přes 25 do 34 cm</t>
  </si>
  <si>
    <t>-1488546010</t>
  </si>
  <si>
    <t>Výstražné prvky pro krytí kabelů včetně vyrovnání povrchu rýhy, rozvinutí a uložení fólie, šířky přes 25 do 35 cm</t>
  </si>
  <si>
    <t>https://podminky.urs.cz/item/CS_URS_2025_01/460671113</t>
  </si>
  <si>
    <t>44</t>
  </si>
  <si>
    <t>460791213</t>
  </si>
  <si>
    <t>Montáž trubek ochranných plastových uložených volně do rýhy ohebných přes 50 do 90 mm</t>
  </si>
  <si>
    <t>1088705145</t>
  </si>
  <si>
    <t>Montáž trubek ochranných uložených volně do rýhy plastových ohebných, vnitřního průměru přes 50 do 90 mm</t>
  </si>
  <si>
    <t>https://podminky.urs.cz/item/CS_URS_2025_01/460791213</t>
  </si>
  <si>
    <t>45</t>
  </si>
  <si>
    <t>34571352</t>
  </si>
  <si>
    <t>trubka elektroinstalační ohebná dvouplášťová korugovaná HDPE (chránička) D 52/63mm</t>
  </si>
  <si>
    <t>-1527907826</t>
  </si>
  <si>
    <t>266*1,05 'Přepočtené koeficientem množství</t>
  </si>
  <si>
    <t>74</t>
  </si>
  <si>
    <t>460791214</t>
  </si>
  <si>
    <t>Montáž trubek ochranných plastových uložených volně do rýhy ohebných přes 90 do 110 mm</t>
  </si>
  <si>
    <t>435277859</t>
  </si>
  <si>
    <t>Montáž trubek ochranných uložených volně do rýhy plastových ohebných, vnitřního průměru přes 90 do 110 mm</t>
  </si>
  <si>
    <t>https://podminky.urs.cz/item/CS_URS_2025_01/460791214</t>
  </si>
  <si>
    <t>8+21</t>
  </si>
  <si>
    <t>75</t>
  </si>
  <si>
    <t>34571355</t>
  </si>
  <si>
    <t>trubka elektroinstalační ohebná dvouplášťová korugovaná HDPE (chránička) D 93/110mm</t>
  </si>
  <si>
    <t>-924251424</t>
  </si>
  <si>
    <t>27,619*1,05 'Přepočtené koeficientem množství</t>
  </si>
  <si>
    <t>17</t>
  </si>
  <si>
    <t>460871155</t>
  </si>
  <si>
    <t>Podklad vozovky a chodníku z kameniva drceného se zhutněním při elektromontážích tl přes 25 do 30 cm</t>
  </si>
  <si>
    <t>1425946536</t>
  </si>
  <si>
    <t>Podklad vozovek a chodníků včetně rozprostření a úpravy z kameniva drceného, včetně zhutnění, tloušťky přes 25 do 30 cm</t>
  </si>
  <si>
    <t>https://podminky.urs.cz/item/CS_URS_2025_01/460871155</t>
  </si>
  <si>
    <t>4+4,6+3,5+3+5,6+2,5+6,5</t>
  </si>
  <si>
    <t>18</t>
  </si>
  <si>
    <t>460871162</t>
  </si>
  <si>
    <t>Podklad vozovky a chodníku z asfaltového betonu se zhutněním při elektromontážích tl přes 5 do 10 cm</t>
  </si>
  <si>
    <t>-1919542584</t>
  </si>
  <si>
    <t>Podklad vozovek a chodníků včetně rozprostření a úpravy z asfaltového betonu včetně zhutnění, tloušťky přes 5 do 10 cm</t>
  </si>
  <si>
    <t>https://podminky.urs.cz/item/CS_URS_2025_01/460871162</t>
  </si>
  <si>
    <t>4,6+3,5+3+5,6+2,5+6,5</t>
  </si>
  <si>
    <t>19</t>
  </si>
  <si>
    <t>460881223</t>
  </si>
  <si>
    <t>Kryt vozovky a chodníku z asfaltového betonu při elektromontážích vrstva obrusná tl 5 cm</t>
  </si>
  <si>
    <t>-2074812765</t>
  </si>
  <si>
    <t>Kryt vozovek a chodníků z asfaltového betonu vrstva obrusná, tloušťky 5 cm</t>
  </si>
  <si>
    <t>https://podminky.urs.cz/item/CS_URS_2025_01/460881223</t>
  </si>
  <si>
    <t>25,7+25,4+8+15,6+30,4+0,8+4,8</t>
  </si>
  <si>
    <t>88</t>
  </si>
  <si>
    <t>460881612</t>
  </si>
  <si>
    <t>Kladení dlažby z dlaždic betonových tvarovaných a zámkových do lože z kameniva těženého při elektromontážích</t>
  </si>
  <si>
    <t>-1886504087</t>
  </si>
  <si>
    <t>Kryt vozovek a chodníků kladení dlažby (materiál ve specifikaci) včetně spárování, do lože z kameniva těženého z dlaždic betonových tvarovaných nebo zámkových</t>
  </si>
  <si>
    <t>https://podminky.urs.cz/item/CS_URS_2025_01/460881612</t>
  </si>
  <si>
    <t>4+6+2+77+2,5+9,4+12,3+80,8</t>
  </si>
  <si>
    <t>89</t>
  </si>
  <si>
    <t>59245090</t>
  </si>
  <si>
    <t>dlažba zámková betonová profilová 230x140mm tl 80mm přírodní</t>
  </si>
  <si>
    <t>1450595575</t>
  </si>
  <si>
    <t>194*0,2 'Přepočtené koeficientem množství</t>
  </si>
  <si>
    <t>90</t>
  </si>
  <si>
    <t>460891221</t>
  </si>
  <si>
    <t>Osazení betonového obrubníku silničního stojatého do betonu při elektromontážích</t>
  </si>
  <si>
    <t>-1964580357</t>
  </si>
  <si>
    <t>Osazení obrubníku se zřízením lože, s vyplněním a zatřením spár betonového silničního stojatého, do lože z betonu prostého</t>
  </si>
  <si>
    <t>https://podminky.urs.cz/item/CS_URS_2025_01/460891221</t>
  </si>
  <si>
    <t>9+2+2+17+2+3+5+4+5+4+10</t>
  </si>
  <si>
    <t>91</t>
  </si>
  <si>
    <t>59217026</t>
  </si>
  <si>
    <t>obrubník silniční betonový 500x150x250mm</t>
  </si>
  <si>
    <t>730762473</t>
  </si>
  <si>
    <t>63*0,15 'Přepočtené koeficientem množství</t>
  </si>
  <si>
    <t>468011113</t>
  </si>
  <si>
    <t>Odstranění podkladu nebo krytu komunikace při elektromontážích z kameniva těženého tl přes 20 do 30 cm</t>
  </si>
  <si>
    <t>1485552229</t>
  </si>
  <si>
    <t>Odstranění podkladů nebo krytů komunikací včetně rozpojení na kusy a zarovnání styčné spáry z kameniva těženého, tloušťky přes 20 do 30 cm</t>
  </si>
  <si>
    <t>https://podminky.urs.cz/item/CS_URS_2025_01/468011113</t>
  </si>
  <si>
    <t>69</t>
  </si>
  <si>
    <t>468011141</t>
  </si>
  <si>
    <t>Odstranění podkladu nebo krytu komunikace při elektromontážích ze živice tl do 5 cm</t>
  </si>
  <si>
    <t>266568136</t>
  </si>
  <si>
    <t>Odstranění podkladů nebo krytů komunikací včetně rozpojení na kusy a zarovnání styčné spáry ze živice, tloušťky do 5 cm</t>
  </si>
  <si>
    <t>https://podminky.urs.cz/item/CS_URS_2025_01/468011141</t>
  </si>
  <si>
    <t>22</t>
  </si>
  <si>
    <t>468011143</t>
  </si>
  <si>
    <t>Odstranění podkladu nebo krytu komunikace při elektromontážích ze živice tl přes 10 do 15 cm</t>
  </si>
  <si>
    <t>288783248</t>
  </si>
  <si>
    <t>Odstranění podkladů nebo krytů komunikací včetně rozpojení na kusy a zarovnání styčné spáry ze živice, tloušťky přes 10 do 15 cm</t>
  </si>
  <si>
    <t>https://podminky.urs.cz/item/CS_URS_2025_01/468011143</t>
  </si>
  <si>
    <t>92</t>
  </si>
  <si>
    <t>468021221</t>
  </si>
  <si>
    <t>Rozebrání dlažeb při elektromontážích ručně z dlaždic zámkových do písku spáry nezalité</t>
  </si>
  <si>
    <t>-1646593063</t>
  </si>
  <si>
    <t>Vytrhání dlažby včetně ručního rozebrání, vytřídění, odhozu na hromady nebo naložení na dopravní prostředek a očistění kostek nebo dlaždic z pískového podkladu z dlaždic zámkových, spáry nezalité</t>
  </si>
  <si>
    <t>https://podminky.urs.cz/item/CS_URS_2025_01/468021221</t>
  </si>
  <si>
    <t>93</t>
  </si>
  <si>
    <t>468031221</t>
  </si>
  <si>
    <t>Vytrhání obrub při elektromontážích stojatých silničních s odhozením nebo naložením na dopravní prostředek</t>
  </si>
  <si>
    <t>-1880140897</t>
  </si>
  <si>
    <t>Vytrhání obrub s odkopáním horniny a lože, s odhozením nebo naložením na dopravní prostředek stojatých silničních</t>
  </si>
  <si>
    <t>https://podminky.urs.cz/item/CS_URS_2025_01/468031221</t>
  </si>
  <si>
    <t>63</t>
  </si>
  <si>
    <t>46</t>
  </si>
  <si>
    <t>468041123</t>
  </si>
  <si>
    <t>Řezání živičného podkladu nebo krytu při elektromontážích hl přes 10 do 15 cm</t>
  </si>
  <si>
    <t>-1323306156</t>
  </si>
  <si>
    <t>Řezání spár v podkladu nebo krytu živičném, tloušťky přes 10 do 15 cm</t>
  </si>
  <si>
    <t>https://podminky.urs.cz/item/CS_URS_2025_01/468041123</t>
  </si>
  <si>
    <t>8+10+15</t>
  </si>
  <si>
    <t>72</t>
  </si>
  <si>
    <t>469972111</t>
  </si>
  <si>
    <t>Odvoz suti a vybouraných hmot při elektromontážích do 1 km</t>
  </si>
  <si>
    <t>220978595</t>
  </si>
  <si>
    <t>Odvoz suti a vybouraných hmot odvoz suti a vybouraných hmot do 1 km</t>
  </si>
  <si>
    <t>https://podminky.urs.cz/item/CS_URS_2025_01/469972111</t>
  </si>
  <si>
    <t>73</t>
  </si>
  <si>
    <t>469972121</t>
  </si>
  <si>
    <t>Příplatek k odvozu suti a vybouraných hmot při elektromontážích za každý další 1 km</t>
  </si>
  <si>
    <t>-800768724</t>
  </si>
  <si>
    <t>Odvoz suti a vybouraných hmot odvoz suti a vybouraných hmot Příplatek k ceně za každý další i započatý 1 km</t>
  </si>
  <si>
    <t>https://podminky.urs.cz/item/CS_URS_2025_01/469972121</t>
  </si>
  <si>
    <t>106,8*15 'Přepočtené koeficientem množství</t>
  </si>
  <si>
    <t>70</t>
  </si>
  <si>
    <t>469981111</t>
  </si>
  <si>
    <t>Přesun hmot pro pomocné stavební práce při elektromotážích</t>
  </si>
  <si>
    <t>-1687214792</t>
  </si>
  <si>
    <t>Přesun hmot pro pomocné stavební práce při elektromontážích dopravní vzdálenost do 1 000 m</t>
  </si>
  <si>
    <t>https://podminky.urs.cz/item/CS_URS_2025_01/469981111</t>
  </si>
  <si>
    <t>71</t>
  </si>
  <si>
    <t>469981211</t>
  </si>
  <si>
    <t>Příplatek k přesunu hmot pro pomocné stavební práce při elektromotážích ZKD 1000 m</t>
  </si>
  <si>
    <t>2134686853</t>
  </si>
  <si>
    <t>Přesun hmot pro pomocné stavební práce při elektromontážích Příplatek k ceně za zvětšený přesun přes vymezenou největší dopravní vzdálenost za každých dalších i započatých 1000 m</t>
  </si>
  <si>
    <t>https://podminky.urs.cz/item/CS_URS_2025_01/469981211</t>
  </si>
  <si>
    <t>31,955*15 'Přepočtené koeficientem množství</t>
  </si>
  <si>
    <t>48</t>
  </si>
  <si>
    <t>VO001</t>
  </si>
  <si>
    <t>Osazení stožárového pouzdra, dobetonování, obsyp</t>
  </si>
  <si>
    <t>ks</t>
  </si>
  <si>
    <t>1366392180</t>
  </si>
  <si>
    <t>49</t>
  </si>
  <si>
    <t>VO002</t>
  </si>
  <si>
    <t>stožárové pouzdro</t>
  </si>
  <si>
    <t>256</t>
  </si>
  <si>
    <t>-845857897</t>
  </si>
  <si>
    <t>HZS</t>
  </si>
  <si>
    <t>Hodinové zúčtovací sazby - ostatní práce, napojení na stávající rozvody</t>
  </si>
  <si>
    <t>98</t>
  </si>
  <si>
    <t>HZS1292</t>
  </si>
  <si>
    <t>Hodinová zúčtovací sazba stavební dělník</t>
  </si>
  <si>
    <t>hod</t>
  </si>
  <si>
    <t>512</t>
  </si>
  <si>
    <t>-1297523234</t>
  </si>
  <si>
    <t>Hodinové zúčtovací sazby profesí HSV zemní a pomocné práce stavební dělník</t>
  </si>
  <si>
    <t>https://podminky.urs.cz/item/CS_URS_2025_01/HZS1292</t>
  </si>
  <si>
    <t>99</t>
  </si>
  <si>
    <t>HZS2232</t>
  </si>
  <si>
    <t>Hodinová zúčtovací sazba elektrikář odborný</t>
  </si>
  <si>
    <t>1598985264</t>
  </si>
  <si>
    <t>Hodinové zúčtovací sazby profesí PSV provádění stavebních instalací elektrikář odborný</t>
  </si>
  <si>
    <t>https://podminky.urs.cz/item/CS_URS_2025_01/HZS2232</t>
  </si>
  <si>
    <t>VRN</t>
  </si>
  <si>
    <t>Vedlejší rozpočtové náklady</t>
  </si>
  <si>
    <t>VRN1</t>
  </si>
  <si>
    <t>Průzkumné, zeměměřičské a projektové práce</t>
  </si>
  <si>
    <t>76</t>
  </si>
  <si>
    <t>011303000</t>
  </si>
  <si>
    <t>Archeologická činnost</t>
  </si>
  <si>
    <t>…</t>
  </si>
  <si>
    <t>1024</t>
  </si>
  <si>
    <t>-1149502227</t>
  </si>
  <si>
    <t>https://podminky.urs.cz/item/CS_URS_2025_01/011303000</t>
  </si>
  <si>
    <t>57</t>
  </si>
  <si>
    <t>012444000</t>
  </si>
  <si>
    <t>Geodetické měření skutečného provedení stavby</t>
  </si>
  <si>
    <t>488202109</t>
  </si>
  <si>
    <t>https://podminky.urs.cz/item/CS_URS_2025_01/012444000</t>
  </si>
  <si>
    <t>56</t>
  </si>
  <si>
    <t>013254000</t>
  </si>
  <si>
    <t>Dokumentace skutečného provedení stavby</t>
  </si>
  <si>
    <t>-680213110</t>
  </si>
  <si>
    <t>https://podminky.urs.cz/item/CS_URS_2025_01/013254000</t>
  </si>
  <si>
    <t>VRN3</t>
  </si>
  <si>
    <t>Zařízení staveniště</t>
  </si>
  <si>
    <t>79</t>
  </si>
  <si>
    <t>032002000</t>
  </si>
  <si>
    <t>Vybavení staveniště</t>
  </si>
  <si>
    <t>829304964</t>
  </si>
  <si>
    <t>https://podminky.urs.cz/item/CS_URS_2025_01/032002000</t>
  </si>
  <si>
    <t>VRN4</t>
  </si>
  <si>
    <t>Inženýrská činnost</t>
  </si>
  <si>
    <t>77</t>
  </si>
  <si>
    <t>045303000</t>
  </si>
  <si>
    <t>Koordinační činnost se správci sítí</t>
  </si>
  <si>
    <t>2076413090</t>
  </si>
  <si>
    <t>Koordinační činnost</t>
  </si>
  <si>
    <t>https://podminky.urs.cz/item/CS_URS_2025_01/045303000</t>
  </si>
  <si>
    <t>55</t>
  </si>
  <si>
    <t>049002000</t>
  </si>
  <si>
    <t>Inženýrská činnost ostatní</t>
  </si>
  <si>
    <t>1848290183</t>
  </si>
  <si>
    <t>https://podminky.urs.cz/item/CS_URS_2025_01/049002000</t>
  </si>
  <si>
    <t>VRN6</t>
  </si>
  <si>
    <t>Územní vlivy</t>
  </si>
  <si>
    <t>58</t>
  </si>
  <si>
    <t>065203000</t>
  </si>
  <si>
    <t>Mimostaveništní doprava strojů</t>
  </si>
  <si>
    <t>169233123</t>
  </si>
  <si>
    <t>https://podminky.urs.cz/item/CS_URS_2025_01/065203000</t>
  </si>
  <si>
    <t>VRN7</t>
  </si>
  <si>
    <t>Provozní vlivy</t>
  </si>
  <si>
    <t>78</t>
  </si>
  <si>
    <t>072103000</t>
  </si>
  <si>
    <t>Silniční provoz - projednání DIO a zajištění DIR</t>
  </si>
  <si>
    <t>-252100192</t>
  </si>
  <si>
    <t>https://podminky.urs.cz/item/CS_URS_2025_01/072103000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</si>
</sst>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2" borderId="22" xfId="0" applyNumberFormat="1" applyFont="1" applyFill="1" applyBorder="1" applyAlignment="1" applyProtection="1">
      <alignment vertical="center"/>
      <protection locked="0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210280001" TargetMode="External"/><Relationship Id="rId18" Type="http://schemas.openxmlformats.org/officeDocument/2006/relationships/hyperlink" Target="https://podminky.urs.cz/item/CS_URS_2025_01/460131113" TargetMode="External"/><Relationship Id="rId26" Type="http://schemas.openxmlformats.org/officeDocument/2006/relationships/hyperlink" Target="https://podminky.urs.cz/item/CS_URS_2025_01/460431152" TargetMode="External"/><Relationship Id="rId39" Type="http://schemas.openxmlformats.org/officeDocument/2006/relationships/hyperlink" Target="https://podminky.urs.cz/item/CS_URS_2025_01/460871155" TargetMode="External"/><Relationship Id="rId21" Type="http://schemas.openxmlformats.org/officeDocument/2006/relationships/hyperlink" Target="https://podminky.urs.cz/item/CS_URS_2025_01/460161312" TargetMode="External"/><Relationship Id="rId34" Type="http://schemas.openxmlformats.org/officeDocument/2006/relationships/hyperlink" Target="https://podminky.urs.cz/item/CS_URS_2025_01/460641113" TargetMode="External"/><Relationship Id="rId42" Type="http://schemas.openxmlformats.org/officeDocument/2006/relationships/hyperlink" Target="https://podminky.urs.cz/item/CS_URS_2025_01/460881612" TargetMode="External"/><Relationship Id="rId47" Type="http://schemas.openxmlformats.org/officeDocument/2006/relationships/hyperlink" Target="https://podminky.urs.cz/item/CS_URS_2025_01/468021221" TargetMode="External"/><Relationship Id="rId50" Type="http://schemas.openxmlformats.org/officeDocument/2006/relationships/hyperlink" Target="https://podminky.urs.cz/item/CS_URS_2025_01/469972111" TargetMode="External"/><Relationship Id="rId55" Type="http://schemas.openxmlformats.org/officeDocument/2006/relationships/hyperlink" Target="https://podminky.urs.cz/item/CS_URS_2025_01/HZS2232" TargetMode="External"/><Relationship Id="rId63" Type="http://schemas.openxmlformats.org/officeDocument/2006/relationships/hyperlink" Target="https://podminky.urs.cz/item/CS_URS_2025_01/072103000" TargetMode="External"/><Relationship Id="rId7" Type="http://schemas.openxmlformats.org/officeDocument/2006/relationships/hyperlink" Target="https://podminky.urs.cz/item/CS_URS_2025_01/210204103" TargetMode="External"/><Relationship Id="rId2" Type="http://schemas.openxmlformats.org/officeDocument/2006/relationships/hyperlink" Target="https://podminky.urs.cz/item/CS_URS_2025_01/210100001" TargetMode="External"/><Relationship Id="rId16" Type="http://schemas.openxmlformats.org/officeDocument/2006/relationships/hyperlink" Target="https://podminky.urs.cz/item/CS_URS_2025_01/460010011" TargetMode="External"/><Relationship Id="rId20" Type="http://schemas.openxmlformats.org/officeDocument/2006/relationships/hyperlink" Target="https://podminky.urs.cz/item/CS_URS_2025_01/460161182" TargetMode="External"/><Relationship Id="rId29" Type="http://schemas.openxmlformats.org/officeDocument/2006/relationships/hyperlink" Target="https://podminky.urs.cz/item/CS_URS_2025_01/460581111" TargetMode="External"/><Relationship Id="rId41" Type="http://schemas.openxmlformats.org/officeDocument/2006/relationships/hyperlink" Target="https://podminky.urs.cz/item/CS_URS_2025_01/460881223" TargetMode="External"/><Relationship Id="rId54" Type="http://schemas.openxmlformats.org/officeDocument/2006/relationships/hyperlink" Target="https://podminky.urs.cz/item/CS_URS_2025_01/HZS1292" TargetMode="External"/><Relationship Id="rId62" Type="http://schemas.openxmlformats.org/officeDocument/2006/relationships/hyperlink" Target="https://podminky.urs.cz/item/CS_URS_2025_01/065203000" TargetMode="External"/><Relationship Id="rId1" Type="http://schemas.openxmlformats.org/officeDocument/2006/relationships/hyperlink" Target="https://podminky.urs.cz/item/CS_URS_2025_01/997013511" TargetMode="External"/><Relationship Id="rId6" Type="http://schemas.openxmlformats.org/officeDocument/2006/relationships/hyperlink" Target="https://podminky.urs.cz/item/CS_URS_2025_01/210204002" TargetMode="External"/><Relationship Id="rId11" Type="http://schemas.openxmlformats.org/officeDocument/2006/relationships/hyperlink" Target="https://podminky.urs.cz/item/CS_URS_2025_01/210220022" TargetMode="External"/><Relationship Id="rId24" Type="http://schemas.openxmlformats.org/officeDocument/2006/relationships/hyperlink" Target="https://podminky.urs.cz/item/CS_URS_2025_01/460361121" TargetMode="External"/><Relationship Id="rId32" Type="http://schemas.openxmlformats.org/officeDocument/2006/relationships/hyperlink" Target="https://podminky.urs.cz/item/CS_URS_2025_01/460632113" TargetMode="External"/><Relationship Id="rId37" Type="http://schemas.openxmlformats.org/officeDocument/2006/relationships/hyperlink" Target="https://podminky.urs.cz/item/CS_URS_2025_01/460791213" TargetMode="External"/><Relationship Id="rId40" Type="http://schemas.openxmlformats.org/officeDocument/2006/relationships/hyperlink" Target="https://podminky.urs.cz/item/CS_URS_2025_01/460871162" TargetMode="External"/><Relationship Id="rId45" Type="http://schemas.openxmlformats.org/officeDocument/2006/relationships/hyperlink" Target="https://podminky.urs.cz/item/CS_URS_2025_01/468011141" TargetMode="External"/><Relationship Id="rId53" Type="http://schemas.openxmlformats.org/officeDocument/2006/relationships/hyperlink" Target="https://podminky.urs.cz/item/CS_URS_2025_01/469981211" TargetMode="External"/><Relationship Id="rId58" Type="http://schemas.openxmlformats.org/officeDocument/2006/relationships/hyperlink" Target="https://podminky.urs.cz/item/CS_URS_2025_01/013254000" TargetMode="External"/><Relationship Id="rId5" Type="http://schemas.openxmlformats.org/officeDocument/2006/relationships/hyperlink" Target="https://podminky.urs.cz/item/CS_URS_2025_01/210203901" TargetMode="External"/><Relationship Id="rId15" Type="http://schemas.openxmlformats.org/officeDocument/2006/relationships/hyperlink" Target="https://podminky.urs.cz/item/CS_URS_2025_01/210812033" TargetMode="External"/><Relationship Id="rId23" Type="http://schemas.openxmlformats.org/officeDocument/2006/relationships/hyperlink" Target="https://podminky.urs.cz/item/CS_URS_2025_01/460341113" TargetMode="External"/><Relationship Id="rId28" Type="http://schemas.openxmlformats.org/officeDocument/2006/relationships/hyperlink" Target="https://podminky.urs.cz/item/CS_URS_2025_01/460431312" TargetMode="External"/><Relationship Id="rId36" Type="http://schemas.openxmlformats.org/officeDocument/2006/relationships/hyperlink" Target="https://podminky.urs.cz/item/CS_URS_2025_01/460671113" TargetMode="External"/><Relationship Id="rId49" Type="http://schemas.openxmlformats.org/officeDocument/2006/relationships/hyperlink" Target="https://podminky.urs.cz/item/CS_URS_2025_01/468041123" TargetMode="External"/><Relationship Id="rId57" Type="http://schemas.openxmlformats.org/officeDocument/2006/relationships/hyperlink" Target="https://podminky.urs.cz/item/CS_URS_2025_01/012444000" TargetMode="External"/><Relationship Id="rId61" Type="http://schemas.openxmlformats.org/officeDocument/2006/relationships/hyperlink" Target="https://podminky.urs.cz/item/CS_URS_2025_01/049002000" TargetMode="External"/><Relationship Id="rId10" Type="http://schemas.openxmlformats.org/officeDocument/2006/relationships/hyperlink" Target="https://podminky.urs.cz/item/CS_URS_2025_01/210220020" TargetMode="External"/><Relationship Id="rId19" Type="http://schemas.openxmlformats.org/officeDocument/2006/relationships/hyperlink" Target="https://podminky.urs.cz/item/CS_URS_2025_01/460161142" TargetMode="External"/><Relationship Id="rId31" Type="http://schemas.openxmlformats.org/officeDocument/2006/relationships/hyperlink" Target="https://podminky.urs.cz/item/CS_URS_2025_01/460631211" TargetMode="External"/><Relationship Id="rId44" Type="http://schemas.openxmlformats.org/officeDocument/2006/relationships/hyperlink" Target="https://podminky.urs.cz/item/CS_URS_2025_01/468011113" TargetMode="External"/><Relationship Id="rId52" Type="http://schemas.openxmlformats.org/officeDocument/2006/relationships/hyperlink" Target="https://podminky.urs.cz/item/CS_URS_2025_01/469981111" TargetMode="External"/><Relationship Id="rId60" Type="http://schemas.openxmlformats.org/officeDocument/2006/relationships/hyperlink" Target="https://podminky.urs.cz/item/CS_URS_2025_01/045303000" TargetMode="External"/><Relationship Id="rId4" Type="http://schemas.openxmlformats.org/officeDocument/2006/relationships/hyperlink" Target="https://podminky.urs.cz/item/CS_URS_2025_01/210100291" TargetMode="External"/><Relationship Id="rId9" Type="http://schemas.openxmlformats.org/officeDocument/2006/relationships/hyperlink" Target="https://podminky.urs.cz/item/CS_URS_2025_01/210204202" TargetMode="External"/><Relationship Id="rId14" Type="http://schemas.openxmlformats.org/officeDocument/2006/relationships/hyperlink" Target="https://podminky.urs.cz/item/CS_URS_2025_01/210812011" TargetMode="External"/><Relationship Id="rId22" Type="http://schemas.openxmlformats.org/officeDocument/2006/relationships/hyperlink" Target="https://podminky.urs.cz/item/CS_URS_2025_01/460281111" TargetMode="External"/><Relationship Id="rId27" Type="http://schemas.openxmlformats.org/officeDocument/2006/relationships/hyperlink" Target="https://podminky.urs.cz/item/CS_URS_2025_01/460431192" TargetMode="External"/><Relationship Id="rId30" Type="http://schemas.openxmlformats.org/officeDocument/2006/relationships/hyperlink" Target="https://podminky.urs.cz/item/CS_URS_2025_01/460631125" TargetMode="External"/><Relationship Id="rId35" Type="http://schemas.openxmlformats.org/officeDocument/2006/relationships/hyperlink" Target="https://podminky.urs.cz/item/CS_URS_2025_01/460661512" TargetMode="External"/><Relationship Id="rId43" Type="http://schemas.openxmlformats.org/officeDocument/2006/relationships/hyperlink" Target="https://podminky.urs.cz/item/CS_URS_2025_01/460891221" TargetMode="External"/><Relationship Id="rId48" Type="http://schemas.openxmlformats.org/officeDocument/2006/relationships/hyperlink" Target="https://podminky.urs.cz/item/CS_URS_2025_01/468031221" TargetMode="External"/><Relationship Id="rId56" Type="http://schemas.openxmlformats.org/officeDocument/2006/relationships/hyperlink" Target="https://podminky.urs.cz/item/CS_URS_2025_01/011303000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https://podminky.urs.cz/item/CS_URS_2025_01/210204201" TargetMode="External"/><Relationship Id="rId51" Type="http://schemas.openxmlformats.org/officeDocument/2006/relationships/hyperlink" Target="https://podminky.urs.cz/item/CS_URS_2025_01/469972121" TargetMode="External"/><Relationship Id="rId3" Type="http://schemas.openxmlformats.org/officeDocument/2006/relationships/hyperlink" Target="https://podminky.urs.cz/item/CS_URS_2025_01/210100014" TargetMode="External"/><Relationship Id="rId12" Type="http://schemas.openxmlformats.org/officeDocument/2006/relationships/hyperlink" Target="https://podminky.urs.cz/item/CS_URS_2025_01/210220302" TargetMode="External"/><Relationship Id="rId17" Type="http://schemas.openxmlformats.org/officeDocument/2006/relationships/hyperlink" Target="https://podminky.urs.cz/item/CS_URS_2025_01/460030011" TargetMode="External"/><Relationship Id="rId25" Type="http://schemas.openxmlformats.org/officeDocument/2006/relationships/hyperlink" Target="https://podminky.urs.cz/item/CS_URS_2025_01/460391123" TargetMode="External"/><Relationship Id="rId33" Type="http://schemas.openxmlformats.org/officeDocument/2006/relationships/hyperlink" Target="https://podminky.urs.cz/item/CS_URS_2025_01/460632213" TargetMode="External"/><Relationship Id="rId38" Type="http://schemas.openxmlformats.org/officeDocument/2006/relationships/hyperlink" Target="https://podminky.urs.cz/item/CS_URS_2025_01/460791214" TargetMode="External"/><Relationship Id="rId46" Type="http://schemas.openxmlformats.org/officeDocument/2006/relationships/hyperlink" Target="https://podminky.urs.cz/item/CS_URS_2025_01/468011143" TargetMode="External"/><Relationship Id="rId59" Type="http://schemas.openxmlformats.org/officeDocument/2006/relationships/hyperlink" Target="https://podminky.urs.cz/item/CS_URS_2025_01/0320020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09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6" t="s">
        <v>86</v>
      </c>
    </row>
    <row r="3" spans="1:46" s="1" customFormat="1" ht="6.9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9"/>
      <c r="AT3" s="16" t="s">
        <v>87</v>
      </c>
    </row>
    <row r="4" spans="1:46" s="1" customFormat="1" ht="24.9" customHeight="1">
      <c r="B4" s="19"/>
      <c r="D4" s="105" t="s">
        <v>88</v>
      </c>
      <c r="L4" s="19"/>
      <c r="M4" s="106" t="s">
        <v>10</v>
      </c>
      <c r="AT4" s="16" t="s">
        <v>4</v>
      </c>
    </row>
    <row r="5" spans="1:46" s="1" customFormat="1" ht="6.9" customHeight="1">
      <c r="B5" s="19"/>
      <c r="L5" s="19"/>
    </row>
    <row r="6" spans="1:46" s="1" customFormat="1" ht="12" customHeight="1">
      <c r="B6" s="19"/>
      <c r="D6" s="107" t="s">
        <v>16</v>
      </c>
      <c r="L6" s="19"/>
    </row>
    <row r="7" spans="1:46" s="1" customFormat="1" ht="16.5" customHeight="1">
      <c r="B7" s="19"/>
      <c r="E7" s="281" t="str">
        <f>'Rekapitulace stavby'!K6</f>
        <v>VO Liberec, ul. Malodoubská</v>
      </c>
      <c r="F7" s="282"/>
      <c r="G7" s="282"/>
      <c r="H7" s="282"/>
      <c r="L7" s="19"/>
    </row>
    <row r="8" spans="1:46" s="2" customFormat="1" ht="12" customHeight="1">
      <c r="A8" s="33"/>
      <c r="B8" s="38"/>
      <c r="C8" s="33"/>
      <c r="D8" s="107" t="s">
        <v>89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3" t="s">
        <v>90</v>
      </c>
      <c r="F9" s="284"/>
      <c r="G9" s="284"/>
      <c r="H9" s="284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7" t="s">
        <v>18</v>
      </c>
      <c r="E11" s="33"/>
      <c r="F11" s="108" t="s">
        <v>1</v>
      </c>
      <c r="G11" s="33"/>
      <c r="H11" s="33"/>
      <c r="I11" s="107" t="s">
        <v>19</v>
      </c>
      <c r="J11" s="108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7" t="s">
        <v>20</v>
      </c>
      <c r="E12" s="33"/>
      <c r="F12" s="108" t="s">
        <v>21</v>
      </c>
      <c r="G12" s="33"/>
      <c r="H12" s="33"/>
      <c r="I12" s="107" t="s">
        <v>22</v>
      </c>
      <c r="J12" s="109" t="str">
        <f>'Rekapitulace stavby'!AN8</f>
        <v>26. 6. 2025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7" t="s">
        <v>24</v>
      </c>
      <c r="E14" s="33"/>
      <c r="F14" s="33"/>
      <c r="G14" s="33"/>
      <c r="H14" s="33"/>
      <c r="I14" s="107" t="s">
        <v>25</v>
      </c>
      <c r="J14" s="108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8" t="s">
        <v>26</v>
      </c>
      <c r="F15" s="33"/>
      <c r="G15" s="33"/>
      <c r="H15" s="33"/>
      <c r="I15" s="107" t="s">
        <v>27</v>
      </c>
      <c r="J15" s="108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7" t="s">
        <v>28</v>
      </c>
      <c r="E17" s="33"/>
      <c r="F17" s="33"/>
      <c r="G17" s="33"/>
      <c r="H17" s="33"/>
      <c r="I17" s="107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5" t="str">
        <f>'Rekapitulace stavby'!E14</f>
        <v>Vyplň údaj</v>
      </c>
      <c r="F18" s="286"/>
      <c r="G18" s="286"/>
      <c r="H18" s="286"/>
      <c r="I18" s="107" t="s">
        <v>27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7" t="s">
        <v>30</v>
      </c>
      <c r="E20" s="33"/>
      <c r="F20" s="33"/>
      <c r="G20" s="33"/>
      <c r="H20" s="33"/>
      <c r="I20" s="107" t="s">
        <v>25</v>
      </c>
      <c r="J20" s="108" t="s">
        <v>31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8" t="s">
        <v>32</v>
      </c>
      <c r="F21" s="33"/>
      <c r="G21" s="33"/>
      <c r="H21" s="33"/>
      <c r="I21" s="107" t="s">
        <v>27</v>
      </c>
      <c r="J21" s="108" t="s">
        <v>33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7" t="s">
        <v>35</v>
      </c>
      <c r="E23" s="33"/>
      <c r="F23" s="33"/>
      <c r="G23" s="33"/>
      <c r="H23" s="33"/>
      <c r="I23" s="107" t="s">
        <v>25</v>
      </c>
      <c r="J23" s="108" t="s">
        <v>31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8" t="s">
        <v>32</v>
      </c>
      <c r="F24" s="33"/>
      <c r="G24" s="33"/>
      <c r="H24" s="33"/>
      <c r="I24" s="107" t="s">
        <v>27</v>
      </c>
      <c r="J24" s="108" t="s">
        <v>33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7" t="s">
        <v>36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0"/>
      <c r="B27" s="111"/>
      <c r="C27" s="110"/>
      <c r="D27" s="110"/>
      <c r="E27" s="287" t="s">
        <v>1</v>
      </c>
      <c r="F27" s="287"/>
      <c r="G27" s="287"/>
      <c r="H27" s="287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8"/>
      <c r="C29" s="33"/>
      <c r="D29" s="113"/>
      <c r="E29" s="113"/>
      <c r="F29" s="113"/>
      <c r="G29" s="113"/>
      <c r="H29" s="113"/>
      <c r="I29" s="113"/>
      <c r="J29" s="113"/>
      <c r="K29" s="113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4" t="s">
        <v>37</v>
      </c>
      <c r="E30" s="33"/>
      <c r="F30" s="33"/>
      <c r="G30" s="33"/>
      <c r="H30" s="33"/>
      <c r="I30" s="33"/>
      <c r="J30" s="115">
        <f>ROUND(J128,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8"/>
      <c r="C31" s="33"/>
      <c r="D31" s="113"/>
      <c r="E31" s="113"/>
      <c r="F31" s="113"/>
      <c r="G31" s="113"/>
      <c r="H31" s="113"/>
      <c r="I31" s="113"/>
      <c r="J31" s="113"/>
      <c r="K31" s="11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8"/>
      <c r="C32" s="33"/>
      <c r="D32" s="33"/>
      <c r="E32" s="33"/>
      <c r="F32" s="116" t="s">
        <v>39</v>
      </c>
      <c r="G32" s="33"/>
      <c r="H32" s="33"/>
      <c r="I32" s="116" t="s">
        <v>38</v>
      </c>
      <c r="J32" s="116" t="s">
        <v>40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8"/>
      <c r="C33" s="33"/>
      <c r="D33" s="117" t="s">
        <v>41</v>
      </c>
      <c r="E33" s="107" t="s">
        <v>42</v>
      </c>
      <c r="F33" s="118">
        <f>ROUND((SUM(BE128:BE408)),  2)</f>
        <v>0</v>
      </c>
      <c r="G33" s="33"/>
      <c r="H33" s="33"/>
      <c r="I33" s="119">
        <v>0.21</v>
      </c>
      <c r="J33" s="118">
        <f>ROUND(((SUM(BE128:BE408))*I33),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8"/>
      <c r="C34" s="33"/>
      <c r="D34" s="33"/>
      <c r="E34" s="107" t="s">
        <v>43</v>
      </c>
      <c r="F34" s="118">
        <f>ROUND((SUM(BF128:BF408)),  2)</f>
        <v>0</v>
      </c>
      <c r="G34" s="33"/>
      <c r="H34" s="33"/>
      <c r="I34" s="119">
        <v>0.12</v>
      </c>
      <c r="J34" s="118">
        <f>ROUND(((SUM(BF128:BF408))*I34),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8"/>
      <c r="C35" s="33"/>
      <c r="D35" s="33"/>
      <c r="E35" s="107" t="s">
        <v>44</v>
      </c>
      <c r="F35" s="118">
        <f>ROUND((SUM(BG128:BG408)),  2)</f>
        <v>0</v>
      </c>
      <c r="G35" s="33"/>
      <c r="H35" s="33"/>
      <c r="I35" s="119">
        <v>0.21</v>
      </c>
      <c r="J35" s="118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8"/>
      <c r="C36" s="33"/>
      <c r="D36" s="33"/>
      <c r="E36" s="107" t="s">
        <v>45</v>
      </c>
      <c r="F36" s="118">
        <f>ROUND((SUM(BH128:BH408)),  2)</f>
        <v>0</v>
      </c>
      <c r="G36" s="33"/>
      <c r="H36" s="33"/>
      <c r="I36" s="119">
        <v>0.12</v>
      </c>
      <c r="J36" s="118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8"/>
      <c r="C37" s="33"/>
      <c r="D37" s="33"/>
      <c r="E37" s="107" t="s">
        <v>46</v>
      </c>
      <c r="F37" s="118">
        <f>ROUND((SUM(BI128:BI408)),  2)</f>
        <v>0</v>
      </c>
      <c r="G37" s="33"/>
      <c r="H37" s="33"/>
      <c r="I37" s="119">
        <v>0</v>
      </c>
      <c r="J37" s="118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0"/>
      <c r="D39" s="121" t="s">
        <v>47</v>
      </c>
      <c r="E39" s="122"/>
      <c r="F39" s="122"/>
      <c r="G39" s="123" t="s">
        <v>48</v>
      </c>
      <c r="H39" s="124" t="s">
        <v>49</v>
      </c>
      <c r="I39" s="122"/>
      <c r="J39" s="125">
        <f>SUM(J30:J37)</f>
        <v>0</v>
      </c>
      <c r="K39" s="126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19"/>
      <c r="L41" s="19"/>
    </row>
    <row r="42" spans="1:31" s="1" customFormat="1" ht="14.4" customHeight="1">
      <c r="B42" s="19"/>
      <c r="L42" s="19"/>
    </row>
    <row r="43" spans="1:31" s="1" customFormat="1" ht="14.4" customHeight="1">
      <c r="B43" s="19"/>
      <c r="L43" s="19"/>
    </row>
    <row r="44" spans="1:31" s="1" customFormat="1" ht="14.4" customHeight="1">
      <c r="B44" s="19"/>
      <c r="L44" s="19"/>
    </row>
    <row r="45" spans="1:31" s="1" customFormat="1" ht="14.4" customHeight="1">
      <c r="B45" s="19"/>
      <c r="L45" s="19"/>
    </row>
    <row r="46" spans="1:31" s="1" customFormat="1" ht="14.4" customHeight="1">
      <c r="B46" s="19"/>
      <c r="L46" s="19"/>
    </row>
    <row r="47" spans="1:31" s="1" customFormat="1" ht="14.4" customHeight="1">
      <c r="B47" s="19"/>
      <c r="L47" s="19"/>
    </row>
    <row r="48" spans="1:31" s="1" customFormat="1" ht="14.4" customHeight="1">
      <c r="B48" s="19"/>
      <c r="L48" s="19"/>
    </row>
    <row r="49" spans="1:31" s="1" customFormat="1" ht="14.4" customHeight="1">
      <c r="B49" s="19"/>
      <c r="L49" s="19"/>
    </row>
    <row r="50" spans="1:31" s="2" customFormat="1" ht="14.4" customHeight="1">
      <c r="B50" s="50"/>
      <c r="D50" s="127" t="s">
        <v>50</v>
      </c>
      <c r="E50" s="128"/>
      <c r="F50" s="128"/>
      <c r="G50" s="127" t="s">
        <v>51</v>
      </c>
      <c r="H50" s="128"/>
      <c r="I50" s="128"/>
      <c r="J50" s="128"/>
      <c r="K50" s="128"/>
      <c r="L50" s="50"/>
    </row>
    <row r="51" spans="1:31" ht="10.199999999999999">
      <c r="B51" s="19"/>
      <c r="L51" s="19"/>
    </row>
    <row r="52" spans="1:31" ht="10.199999999999999">
      <c r="B52" s="19"/>
      <c r="L52" s="19"/>
    </row>
    <row r="53" spans="1:31" ht="10.199999999999999">
      <c r="B53" s="19"/>
      <c r="L53" s="19"/>
    </row>
    <row r="54" spans="1:31" ht="10.199999999999999">
      <c r="B54" s="19"/>
      <c r="L54" s="19"/>
    </row>
    <row r="55" spans="1:31" ht="10.199999999999999">
      <c r="B55" s="19"/>
      <c r="L55" s="19"/>
    </row>
    <row r="56" spans="1:31" ht="10.199999999999999">
      <c r="B56" s="19"/>
      <c r="L56" s="19"/>
    </row>
    <row r="57" spans="1:31" ht="10.199999999999999">
      <c r="B57" s="19"/>
      <c r="L57" s="19"/>
    </row>
    <row r="58" spans="1:31" ht="10.199999999999999">
      <c r="B58" s="19"/>
      <c r="L58" s="19"/>
    </row>
    <row r="59" spans="1:31" ht="10.199999999999999">
      <c r="B59" s="19"/>
      <c r="L59" s="19"/>
    </row>
    <row r="60" spans="1:31" ht="10.199999999999999">
      <c r="B60" s="19"/>
      <c r="L60" s="19"/>
    </row>
    <row r="61" spans="1:31" s="2" customFormat="1" ht="13.2">
      <c r="A61" s="33"/>
      <c r="B61" s="38"/>
      <c r="C61" s="33"/>
      <c r="D61" s="129" t="s">
        <v>52</v>
      </c>
      <c r="E61" s="130"/>
      <c r="F61" s="131" t="s">
        <v>53</v>
      </c>
      <c r="G61" s="129" t="s">
        <v>52</v>
      </c>
      <c r="H61" s="130"/>
      <c r="I61" s="130"/>
      <c r="J61" s="132" t="s">
        <v>53</v>
      </c>
      <c r="K61" s="130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19"/>
      <c r="L62" s="19"/>
    </row>
    <row r="63" spans="1:31" ht="10.199999999999999">
      <c r="B63" s="19"/>
      <c r="L63" s="19"/>
    </row>
    <row r="64" spans="1:31" ht="10.199999999999999">
      <c r="B64" s="19"/>
      <c r="L64" s="19"/>
    </row>
    <row r="65" spans="1:31" s="2" customFormat="1" ht="13.2">
      <c r="A65" s="33"/>
      <c r="B65" s="38"/>
      <c r="C65" s="33"/>
      <c r="D65" s="127" t="s">
        <v>54</v>
      </c>
      <c r="E65" s="133"/>
      <c r="F65" s="133"/>
      <c r="G65" s="127" t="s">
        <v>55</v>
      </c>
      <c r="H65" s="133"/>
      <c r="I65" s="133"/>
      <c r="J65" s="133"/>
      <c r="K65" s="133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19"/>
      <c r="L66" s="19"/>
    </row>
    <row r="67" spans="1:31" ht="10.199999999999999">
      <c r="B67" s="19"/>
      <c r="L67" s="19"/>
    </row>
    <row r="68" spans="1:31" ht="10.199999999999999">
      <c r="B68" s="19"/>
      <c r="L68" s="19"/>
    </row>
    <row r="69" spans="1:31" ht="10.199999999999999">
      <c r="B69" s="19"/>
      <c r="L69" s="19"/>
    </row>
    <row r="70" spans="1:31" ht="10.199999999999999">
      <c r="B70" s="19"/>
      <c r="L70" s="19"/>
    </row>
    <row r="71" spans="1:31" ht="10.199999999999999">
      <c r="B71" s="19"/>
      <c r="L71" s="19"/>
    </row>
    <row r="72" spans="1:31" ht="10.199999999999999">
      <c r="B72" s="19"/>
      <c r="L72" s="19"/>
    </row>
    <row r="73" spans="1:31" ht="10.199999999999999">
      <c r="B73" s="19"/>
      <c r="L73" s="19"/>
    </row>
    <row r="74" spans="1:31" ht="10.199999999999999">
      <c r="B74" s="19"/>
      <c r="L74" s="19"/>
    </row>
    <row r="75" spans="1:31" ht="10.199999999999999">
      <c r="B75" s="19"/>
      <c r="L75" s="19"/>
    </row>
    <row r="76" spans="1:31" s="2" customFormat="1" ht="13.2">
      <c r="A76" s="33"/>
      <c r="B76" s="38"/>
      <c r="C76" s="33"/>
      <c r="D76" s="129" t="s">
        <v>52</v>
      </c>
      <c r="E76" s="130"/>
      <c r="F76" s="131" t="s">
        <v>53</v>
      </c>
      <c r="G76" s="129" t="s">
        <v>52</v>
      </c>
      <c r="H76" s="130"/>
      <c r="I76" s="130"/>
      <c r="J76" s="132" t="s">
        <v>53</v>
      </c>
      <c r="K76" s="130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91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88" t="str">
        <f>E7</f>
        <v>VO Liberec, ul. Malodoubská</v>
      </c>
      <c r="F85" s="289"/>
      <c r="G85" s="289"/>
      <c r="H85" s="289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89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59" t="str">
        <f>E9</f>
        <v>SO 400 - Kabelové vedení VO</v>
      </c>
      <c r="F87" s="290"/>
      <c r="G87" s="290"/>
      <c r="H87" s="290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>Liberec</v>
      </c>
      <c r="G89" s="35"/>
      <c r="H89" s="35"/>
      <c r="I89" s="28" t="s">
        <v>22</v>
      </c>
      <c r="J89" s="65" t="str">
        <f>IF(J12="","",J12)</f>
        <v>26. 6. 2025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65" customHeight="1">
      <c r="A91" s="33"/>
      <c r="B91" s="34"/>
      <c r="C91" s="28" t="s">
        <v>24</v>
      </c>
      <c r="D91" s="35"/>
      <c r="E91" s="35"/>
      <c r="F91" s="26" t="str">
        <f>E15</f>
        <v>statutární město Liberec</v>
      </c>
      <c r="G91" s="35"/>
      <c r="H91" s="35"/>
      <c r="I91" s="28" t="s">
        <v>30</v>
      </c>
      <c r="J91" s="31" t="str">
        <f>E21</f>
        <v>KOLLERT ELEKTRO s.r.o.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5.65" customHeight="1">
      <c r="A92" s="33"/>
      <c r="B92" s="34"/>
      <c r="C92" s="28" t="s">
        <v>28</v>
      </c>
      <c r="D92" s="35"/>
      <c r="E92" s="35"/>
      <c r="F92" s="26" t="str">
        <f>IF(E18="","",E18)</f>
        <v>Vyplň údaj</v>
      </c>
      <c r="G92" s="35"/>
      <c r="H92" s="35"/>
      <c r="I92" s="28" t="s">
        <v>35</v>
      </c>
      <c r="J92" s="31" t="str">
        <f>E24</f>
        <v>KOLLERT ELEKTRO s.r.o.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8" t="s">
        <v>92</v>
      </c>
      <c r="D94" s="139"/>
      <c r="E94" s="139"/>
      <c r="F94" s="139"/>
      <c r="G94" s="139"/>
      <c r="H94" s="139"/>
      <c r="I94" s="139"/>
      <c r="J94" s="140" t="s">
        <v>93</v>
      </c>
      <c r="K94" s="139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41" t="s">
        <v>94</v>
      </c>
      <c r="D96" s="35"/>
      <c r="E96" s="35"/>
      <c r="F96" s="35"/>
      <c r="G96" s="35"/>
      <c r="H96" s="35"/>
      <c r="I96" s="35"/>
      <c r="J96" s="83">
        <f>J128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95</v>
      </c>
    </row>
    <row r="97" spans="1:31" s="9" customFormat="1" ht="24.9" customHeight="1">
      <c r="B97" s="142"/>
      <c r="C97" s="143"/>
      <c r="D97" s="144" t="s">
        <v>96</v>
      </c>
      <c r="E97" s="145"/>
      <c r="F97" s="145"/>
      <c r="G97" s="145"/>
      <c r="H97" s="145"/>
      <c r="I97" s="145"/>
      <c r="J97" s="146">
        <f>J129</f>
        <v>0</v>
      </c>
      <c r="K97" s="143"/>
      <c r="L97" s="147"/>
    </row>
    <row r="98" spans="1:31" s="10" customFormat="1" ht="19.95" customHeight="1">
      <c r="B98" s="148"/>
      <c r="C98" s="149"/>
      <c r="D98" s="150" t="s">
        <v>97</v>
      </c>
      <c r="E98" s="151"/>
      <c r="F98" s="151"/>
      <c r="G98" s="151"/>
      <c r="H98" s="151"/>
      <c r="I98" s="151"/>
      <c r="J98" s="152">
        <f>J130</f>
        <v>0</v>
      </c>
      <c r="K98" s="149"/>
      <c r="L98" s="153"/>
    </row>
    <row r="99" spans="1:31" s="9" customFormat="1" ht="24.9" customHeight="1">
      <c r="B99" s="142"/>
      <c r="C99" s="143"/>
      <c r="D99" s="144" t="s">
        <v>98</v>
      </c>
      <c r="E99" s="145"/>
      <c r="F99" s="145"/>
      <c r="G99" s="145"/>
      <c r="H99" s="145"/>
      <c r="I99" s="145"/>
      <c r="J99" s="146">
        <f>J134</f>
        <v>0</v>
      </c>
      <c r="K99" s="143"/>
      <c r="L99" s="147"/>
    </row>
    <row r="100" spans="1:31" s="10" customFormat="1" ht="19.95" customHeight="1">
      <c r="B100" s="148"/>
      <c r="C100" s="149"/>
      <c r="D100" s="150" t="s">
        <v>99</v>
      </c>
      <c r="E100" s="151"/>
      <c r="F100" s="151"/>
      <c r="G100" s="151"/>
      <c r="H100" s="151"/>
      <c r="I100" s="151"/>
      <c r="J100" s="152">
        <f>J135</f>
        <v>0</v>
      </c>
      <c r="K100" s="149"/>
      <c r="L100" s="153"/>
    </row>
    <row r="101" spans="1:31" s="10" customFormat="1" ht="19.95" customHeight="1">
      <c r="B101" s="148"/>
      <c r="C101" s="149"/>
      <c r="D101" s="150" t="s">
        <v>100</v>
      </c>
      <c r="E101" s="151"/>
      <c r="F101" s="151"/>
      <c r="G101" s="151"/>
      <c r="H101" s="151"/>
      <c r="I101" s="151"/>
      <c r="J101" s="152">
        <f>J206</f>
        <v>0</v>
      </c>
      <c r="K101" s="149"/>
      <c r="L101" s="153"/>
    </row>
    <row r="102" spans="1:31" s="9" customFormat="1" ht="24.9" customHeight="1">
      <c r="B102" s="142"/>
      <c r="C102" s="143"/>
      <c r="D102" s="144" t="s">
        <v>101</v>
      </c>
      <c r="E102" s="145"/>
      <c r="F102" s="145"/>
      <c r="G102" s="145"/>
      <c r="H102" s="145"/>
      <c r="I102" s="145"/>
      <c r="J102" s="146">
        <f>J372</f>
        <v>0</v>
      </c>
      <c r="K102" s="143"/>
      <c r="L102" s="147"/>
    </row>
    <row r="103" spans="1:31" s="9" customFormat="1" ht="24.9" customHeight="1">
      <c r="B103" s="142"/>
      <c r="C103" s="143"/>
      <c r="D103" s="144" t="s">
        <v>102</v>
      </c>
      <c r="E103" s="145"/>
      <c r="F103" s="145"/>
      <c r="G103" s="145"/>
      <c r="H103" s="145"/>
      <c r="I103" s="145"/>
      <c r="J103" s="146">
        <f>J379</f>
        <v>0</v>
      </c>
      <c r="K103" s="143"/>
      <c r="L103" s="147"/>
    </row>
    <row r="104" spans="1:31" s="10" customFormat="1" ht="19.95" customHeight="1">
      <c r="B104" s="148"/>
      <c r="C104" s="149"/>
      <c r="D104" s="150" t="s">
        <v>103</v>
      </c>
      <c r="E104" s="151"/>
      <c r="F104" s="151"/>
      <c r="G104" s="151"/>
      <c r="H104" s="151"/>
      <c r="I104" s="151"/>
      <c r="J104" s="152">
        <f>J380</f>
        <v>0</v>
      </c>
      <c r="K104" s="149"/>
      <c r="L104" s="153"/>
    </row>
    <row r="105" spans="1:31" s="10" customFormat="1" ht="19.95" customHeight="1">
      <c r="B105" s="148"/>
      <c r="C105" s="149"/>
      <c r="D105" s="150" t="s">
        <v>104</v>
      </c>
      <c r="E105" s="151"/>
      <c r="F105" s="151"/>
      <c r="G105" s="151"/>
      <c r="H105" s="151"/>
      <c r="I105" s="151"/>
      <c r="J105" s="152">
        <f>J390</f>
        <v>0</v>
      </c>
      <c r="K105" s="149"/>
      <c r="L105" s="153"/>
    </row>
    <row r="106" spans="1:31" s="10" customFormat="1" ht="19.95" customHeight="1">
      <c r="B106" s="148"/>
      <c r="C106" s="149"/>
      <c r="D106" s="150" t="s">
        <v>105</v>
      </c>
      <c r="E106" s="151"/>
      <c r="F106" s="151"/>
      <c r="G106" s="151"/>
      <c r="H106" s="151"/>
      <c r="I106" s="151"/>
      <c r="J106" s="152">
        <f>J394</f>
        <v>0</v>
      </c>
      <c r="K106" s="149"/>
      <c r="L106" s="153"/>
    </row>
    <row r="107" spans="1:31" s="10" customFormat="1" ht="19.95" customHeight="1">
      <c r="B107" s="148"/>
      <c r="C107" s="149"/>
      <c r="D107" s="150" t="s">
        <v>106</v>
      </c>
      <c r="E107" s="151"/>
      <c r="F107" s="151"/>
      <c r="G107" s="151"/>
      <c r="H107" s="151"/>
      <c r="I107" s="151"/>
      <c r="J107" s="152">
        <f>J401</f>
        <v>0</v>
      </c>
      <c r="K107" s="149"/>
      <c r="L107" s="153"/>
    </row>
    <row r="108" spans="1:31" s="10" customFormat="1" ht="19.95" customHeight="1">
      <c r="B108" s="148"/>
      <c r="C108" s="149"/>
      <c r="D108" s="150" t="s">
        <v>107</v>
      </c>
      <c r="E108" s="151"/>
      <c r="F108" s="151"/>
      <c r="G108" s="151"/>
      <c r="H108" s="151"/>
      <c r="I108" s="151"/>
      <c r="J108" s="152">
        <f>J405</f>
        <v>0</v>
      </c>
      <c r="K108" s="149"/>
      <c r="L108" s="153"/>
    </row>
    <row r="109" spans="1:31" s="2" customFormat="1" ht="21.75" customHeight="1">
      <c r="A109" s="33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" customHeight="1">
      <c r="A114" s="33"/>
      <c r="B114" s="55"/>
      <c r="C114" s="56"/>
      <c r="D114" s="56"/>
      <c r="E114" s="56"/>
      <c r="F114" s="56"/>
      <c r="G114" s="56"/>
      <c r="H114" s="56"/>
      <c r="I114" s="56"/>
      <c r="J114" s="56"/>
      <c r="K114" s="56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" customHeight="1">
      <c r="A115" s="33"/>
      <c r="B115" s="34"/>
      <c r="C115" s="22" t="s">
        <v>108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16</v>
      </c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5"/>
      <c r="D118" s="35"/>
      <c r="E118" s="288" t="str">
        <f>E7</f>
        <v>VO Liberec, ul. Malodoubská</v>
      </c>
      <c r="F118" s="289"/>
      <c r="G118" s="289"/>
      <c r="H118" s="289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89</v>
      </c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5"/>
      <c r="D120" s="35"/>
      <c r="E120" s="259" t="str">
        <f>E9</f>
        <v>SO 400 - Kabelové vedení VO</v>
      </c>
      <c r="F120" s="290"/>
      <c r="G120" s="290"/>
      <c r="H120" s="290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20</v>
      </c>
      <c r="D122" s="35"/>
      <c r="E122" s="35"/>
      <c r="F122" s="26" t="str">
        <f>F12</f>
        <v>Liberec</v>
      </c>
      <c r="G122" s="35"/>
      <c r="H122" s="35"/>
      <c r="I122" s="28" t="s">
        <v>22</v>
      </c>
      <c r="J122" s="65" t="str">
        <f>IF(J12="","",J12)</f>
        <v>26. 6. 2025</v>
      </c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25.65" customHeight="1">
      <c r="A124" s="33"/>
      <c r="B124" s="34"/>
      <c r="C124" s="28" t="s">
        <v>24</v>
      </c>
      <c r="D124" s="35"/>
      <c r="E124" s="35"/>
      <c r="F124" s="26" t="str">
        <f>E15</f>
        <v>statutární město Liberec</v>
      </c>
      <c r="G124" s="35"/>
      <c r="H124" s="35"/>
      <c r="I124" s="28" t="s">
        <v>30</v>
      </c>
      <c r="J124" s="31" t="str">
        <f>E21</f>
        <v>KOLLERT ELEKTRO s.r.o.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25.65" customHeight="1">
      <c r="A125" s="33"/>
      <c r="B125" s="34"/>
      <c r="C125" s="28" t="s">
        <v>28</v>
      </c>
      <c r="D125" s="35"/>
      <c r="E125" s="35"/>
      <c r="F125" s="26" t="str">
        <f>IF(E18="","",E18)</f>
        <v>Vyplň údaj</v>
      </c>
      <c r="G125" s="35"/>
      <c r="H125" s="35"/>
      <c r="I125" s="28" t="s">
        <v>35</v>
      </c>
      <c r="J125" s="31" t="str">
        <f>E24</f>
        <v>KOLLERT ELEKTRO s.r.o.</v>
      </c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54"/>
      <c r="B127" s="155"/>
      <c r="C127" s="156" t="s">
        <v>109</v>
      </c>
      <c r="D127" s="157" t="s">
        <v>62</v>
      </c>
      <c r="E127" s="157" t="s">
        <v>58</v>
      </c>
      <c r="F127" s="157" t="s">
        <v>59</v>
      </c>
      <c r="G127" s="157" t="s">
        <v>110</v>
      </c>
      <c r="H127" s="157" t="s">
        <v>111</v>
      </c>
      <c r="I127" s="157" t="s">
        <v>112</v>
      </c>
      <c r="J127" s="158" t="s">
        <v>93</v>
      </c>
      <c r="K127" s="159" t="s">
        <v>113</v>
      </c>
      <c r="L127" s="160"/>
      <c r="M127" s="74" t="s">
        <v>1</v>
      </c>
      <c r="N127" s="75" t="s">
        <v>41</v>
      </c>
      <c r="O127" s="75" t="s">
        <v>114</v>
      </c>
      <c r="P127" s="75" t="s">
        <v>115</v>
      </c>
      <c r="Q127" s="75" t="s">
        <v>116</v>
      </c>
      <c r="R127" s="75" t="s">
        <v>117</v>
      </c>
      <c r="S127" s="75" t="s">
        <v>118</v>
      </c>
      <c r="T127" s="76" t="s">
        <v>119</v>
      </c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</row>
    <row r="128" spans="1:63" s="2" customFormat="1" ht="22.8" customHeight="1">
      <c r="A128" s="33"/>
      <c r="B128" s="34"/>
      <c r="C128" s="81" t="s">
        <v>120</v>
      </c>
      <c r="D128" s="35"/>
      <c r="E128" s="35"/>
      <c r="F128" s="35"/>
      <c r="G128" s="35"/>
      <c r="H128" s="35"/>
      <c r="I128" s="35"/>
      <c r="J128" s="161">
        <f>BK128</f>
        <v>0</v>
      </c>
      <c r="K128" s="35"/>
      <c r="L128" s="38"/>
      <c r="M128" s="77"/>
      <c r="N128" s="162"/>
      <c r="O128" s="78"/>
      <c r="P128" s="163">
        <f>P129+P134+P372+P379</f>
        <v>0</v>
      </c>
      <c r="Q128" s="78"/>
      <c r="R128" s="163">
        <f>R129+R134+R372+R379</f>
        <v>32.993411999999999</v>
      </c>
      <c r="S128" s="78"/>
      <c r="T128" s="164">
        <f>T129+T134+T372+T379</f>
        <v>106.7998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6" t="s">
        <v>76</v>
      </c>
      <c r="AU128" s="16" t="s">
        <v>95</v>
      </c>
      <c r="BK128" s="165">
        <f>BK129+BK134+BK372+BK379</f>
        <v>0</v>
      </c>
    </row>
    <row r="129" spans="1:65" s="12" customFormat="1" ht="25.95" customHeight="1">
      <c r="B129" s="166"/>
      <c r="C129" s="167"/>
      <c r="D129" s="168" t="s">
        <v>76</v>
      </c>
      <c r="E129" s="169" t="s">
        <v>121</v>
      </c>
      <c r="F129" s="169" t="s">
        <v>122</v>
      </c>
      <c r="G129" s="167"/>
      <c r="H129" s="167"/>
      <c r="I129" s="170"/>
      <c r="J129" s="171">
        <f>BK129</f>
        <v>0</v>
      </c>
      <c r="K129" s="167"/>
      <c r="L129" s="172"/>
      <c r="M129" s="173"/>
      <c r="N129" s="174"/>
      <c r="O129" s="174"/>
      <c r="P129" s="175">
        <f>P130</f>
        <v>0</v>
      </c>
      <c r="Q129" s="174"/>
      <c r="R129" s="175">
        <f>R130</f>
        <v>0</v>
      </c>
      <c r="S129" s="174"/>
      <c r="T129" s="176">
        <f>T130</f>
        <v>0</v>
      </c>
      <c r="AR129" s="177" t="s">
        <v>85</v>
      </c>
      <c r="AT129" s="178" t="s">
        <v>76</v>
      </c>
      <c r="AU129" s="178" t="s">
        <v>77</v>
      </c>
      <c r="AY129" s="177" t="s">
        <v>123</v>
      </c>
      <c r="BK129" s="179">
        <f>BK130</f>
        <v>0</v>
      </c>
    </row>
    <row r="130" spans="1:65" s="12" customFormat="1" ht="22.8" customHeight="1">
      <c r="B130" s="166"/>
      <c r="C130" s="167"/>
      <c r="D130" s="168" t="s">
        <v>76</v>
      </c>
      <c r="E130" s="180" t="s">
        <v>124</v>
      </c>
      <c r="F130" s="180" t="s">
        <v>125</v>
      </c>
      <c r="G130" s="167"/>
      <c r="H130" s="167"/>
      <c r="I130" s="170"/>
      <c r="J130" s="181">
        <f>BK130</f>
        <v>0</v>
      </c>
      <c r="K130" s="167"/>
      <c r="L130" s="172"/>
      <c r="M130" s="173"/>
      <c r="N130" s="174"/>
      <c r="O130" s="174"/>
      <c r="P130" s="175">
        <f>SUM(P131:P133)</f>
        <v>0</v>
      </c>
      <c r="Q130" s="174"/>
      <c r="R130" s="175">
        <f>SUM(R131:R133)</f>
        <v>0</v>
      </c>
      <c r="S130" s="174"/>
      <c r="T130" s="176">
        <f>SUM(T131:T133)</f>
        <v>0</v>
      </c>
      <c r="AR130" s="177" t="s">
        <v>85</v>
      </c>
      <c r="AT130" s="178" t="s">
        <v>76</v>
      </c>
      <c r="AU130" s="178" t="s">
        <v>85</v>
      </c>
      <c r="AY130" s="177" t="s">
        <v>123</v>
      </c>
      <c r="BK130" s="179">
        <f>SUM(BK131:BK133)</f>
        <v>0</v>
      </c>
    </row>
    <row r="131" spans="1:65" s="2" customFormat="1" ht="33" customHeight="1">
      <c r="A131" s="33"/>
      <c r="B131" s="34"/>
      <c r="C131" s="182" t="s">
        <v>126</v>
      </c>
      <c r="D131" s="182" t="s">
        <v>127</v>
      </c>
      <c r="E131" s="183" t="s">
        <v>128</v>
      </c>
      <c r="F131" s="184" t="s">
        <v>129</v>
      </c>
      <c r="G131" s="185" t="s">
        <v>130</v>
      </c>
      <c r="H131" s="186">
        <v>5</v>
      </c>
      <c r="I131" s="187"/>
      <c r="J131" s="188">
        <f>ROUND(I131*H131,2)</f>
        <v>0</v>
      </c>
      <c r="K131" s="189"/>
      <c r="L131" s="38"/>
      <c r="M131" s="190" t="s">
        <v>1</v>
      </c>
      <c r="N131" s="191" t="s">
        <v>42</v>
      </c>
      <c r="O131" s="70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4" t="s">
        <v>131</v>
      </c>
      <c r="AT131" s="194" t="s">
        <v>127</v>
      </c>
      <c r="AU131" s="194" t="s">
        <v>87</v>
      </c>
      <c r="AY131" s="16" t="s">
        <v>123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16" t="s">
        <v>85</v>
      </c>
      <c r="BK131" s="195">
        <f>ROUND(I131*H131,2)</f>
        <v>0</v>
      </c>
      <c r="BL131" s="16" t="s">
        <v>131</v>
      </c>
      <c r="BM131" s="194" t="s">
        <v>132</v>
      </c>
    </row>
    <row r="132" spans="1:65" s="2" customFormat="1" ht="19.2">
      <c r="A132" s="33"/>
      <c r="B132" s="34"/>
      <c r="C132" s="35"/>
      <c r="D132" s="196" t="s">
        <v>133</v>
      </c>
      <c r="E132" s="35"/>
      <c r="F132" s="197" t="s">
        <v>134</v>
      </c>
      <c r="G132" s="35"/>
      <c r="H132" s="35"/>
      <c r="I132" s="198"/>
      <c r="J132" s="35"/>
      <c r="K132" s="35"/>
      <c r="L132" s="38"/>
      <c r="M132" s="199"/>
      <c r="N132" s="200"/>
      <c r="O132" s="70"/>
      <c r="P132" s="70"/>
      <c r="Q132" s="70"/>
      <c r="R132" s="70"/>
      <c r="S132" s="70"/>
      <c r="T132" s="71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133</v>
      </c>
      <c r="AU132" s="16" t="s">
        <v>87</v>
      </c>
    </row>
    <row r="133" spans="1:65" s="2" customFormat="1" ht="10.199999999999999">
      <c r="A133" s="33"/>
      <c r="B133" s="34"/>
      <c r="C133" s="35"/>
      <c r="D133" s="201" t="s">
        <v>135</v>
      </c>
      <c r="E133" s="35"/>
      <c r="F133" s="202" t="s">
        <v>136</v>
      </c>
      <c r="G133" s="35"/>
      <c r="H133" s="35"/>
      <c r="I133" s="198"/>
      <c r="J133" s="35"/>
      <c r="K133" s="35"/>
      <c r="L133" s="38"/>
      <c r="M133" s="199"/>
      <c r="N133" s="200"/>
      <c r="O133" s="70"/>
      <c r="P133" s="70"/>
      <c r="Q133" s="70"/>
      <c r="R133" s="70"/>
      <c r="S133" s="70"/>
      <c r="T133" s="71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135</v>
      </c>
      <c r="AU133" s="16" t="s">
        <v>87</v>
      </c>
    </row>
    <row r="134" spans="1:65" s="12" customFormat="1" ht="25.95" customHeight="1">
      <c r="B134" s="166"/>
      <c r="C134" s="167"/>
      <c r="D134" s="168" t="s">
        <v>76</v>
      </c>
      <c r="E134" s="169" t="s">
        <v>137</v>
      </c>
      <c r="F134" s="169" t="s">
        <v>138</v>
      </c>
      <c r="G134" s="167"/>
      <c r="H134" s="167"/>
      <c r="I134" s="170"/>
      <c r="J134" s="171">
        <f>BK134</f>
        <v>0</v>
      </c>
      <c r="K134" s="167"/>
      <c r="L134" s="172"/>
      <c r="M134" s="173"/>
      <c r="N134" s="174"/>
      <c r="O134" s="174"/>
      <c r="P134" s="175">
        <f>P135+P206</f>
        <v>0</v>
      </c>
      <c r="Q134" s="174"/>
      <c r="R134" s="175">
        <f>R135+R206</f>
        <v>32.993411999999999</v>
      </c>
      <c r="S134" s="174"/>
      <c r="T134" s="176">
        <f>T135+T206</f>
        <v>106.7998</v>
      </c>
      <c r="AR134" s="177" t="s">
        <v>139</v>
      </c>
      <c r="AT134" s="178" t="s">
        <v>76</v>
      </c>
      <c r="AU134" s="178" t="s">
        <v>77</v>
      </c>
      <c r="AY134" s="177" t="s">
        <v>123</v>
      </c>
      <c r="BK134" s="179">
        <f>BK135+BK206</f>
        <v>0</v>
      </c>
    </row>
    <row r="135" spans="1:65" s="12" customFormat="1" ht="22.8" customHeight="1">
      <c r="B135" s="166"/>
      <c r="C135" s="167"/>
      <c r="D135" s="168" t="s">
        <v>76</v>
      </c>
      <c r="E135" s="180" t="s">
        <v>140</v>
      </c>
      <c r="F135" s="180" t="s">
        <v>141</v>
      </c>
      <c r="G135" s="167"/>
      <c r="H135" s="167"/>
      <c r="I135" s="170"/>
      <c r="J135" s="181">
        <f>BK135</f>
        <v>0</v>
      </c>
      <c r="K135" s="167"/>
      <c r="L135" s="172"/>
      <c r="M135" s="173"/>
      <c r="N135" s="174"/>
      <c r="O135" s="174"/>
      <c r="P135" s="175">
        <f>SUM(P136:P205)</f>
        <v>0</v>
      </c>
      <c r="Q135" s="174"/>
      <c r="R135" s="175">
        <f>SUM(R136:R205)</f>
        <v>1.0386679999999999</v>
      </c>
      <c r="S135" s="174"/>
      <c r="T135" s="176">
        <f>SUM(T136:T205)</f>
        <v>0</v>
      </c>
      <c r="AR135" s="177" t="s">
        <v>139</v>
      </c>
      <c r="AT135" s="178" t="s">
        <v>76</v>
      </c>
      <c r="AU135" s="178" t="s">
        <v>85</v>
      </c>
      <c r="AY135" s="177" t="s">
        <v>123</v>
      </c>
      <c r="BK135" s="179">
        <f>SUM(BK136:BK205)</f>
        <v>0</v>
      </c>
    </row>
    <row r="136" spans="1:65" s="2" customFormat="1" ht="24.15" customHeight="1">
      <c r="A136" s="33"/>
      <c r="B136" s="34"/>
      <c r="C136" s="182" t="s">
        <v>142</v>
      </c>
      <c r="D136" s="182" t="s">
        <v>127</v>
      </c>
      <c r="E136" s="183" t="s">
        <v>143</v>
      </c>
      <c r="F136" s="184" t="s">
        <v>144</v>
      </c>
      <c r="G136" s="185" t="s">
        <v>145</v>
      </c>
      <c r="H136" s="186">
        <v>24</v>
      </c>
      <c r="I136" s="187"/>
      <c r="J136" s="188">
        <f>ROUND(I136*H136,2)</f>
        <v>0</v>
      </c>
      <c r="K136" s="189"/>
      <c r="L136" s="38"/>
      <c r="M136" s="190" t="s">
        <v>1</v>
      </c>
      <c r="N136" s="191" t="s">
        <v>42</v>
      </c>
      <c r="O136" s="70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146</v>
      </c>
      <c r="AT136" s="194" t="s">
        <v>127</v>
      </c>
      <c r="AU136" s="194" t="s">
        <v>87</v>
      </c>
      <c r="AY136" s="16" t="s">
        <v>123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6" t="s">
        <v>85</v>
      </c>
      <c r="BK136" s="195">
        <f>ROUND(I136*H136,2)</f>
        <v>0</v>
      </c>
      <c r="BL136" s="16" t="s">
        <v>146</v>
      </c>
      <c r="BM136" s="194" t="s">
        <v>147</v>
      </c>
    </row>
    <row r="137" spans="1:65" s="2" customFormat="1" ht="19.2">
      <c r="A137" s="33"/>
      <c r="B137" s="34"/>
      <c r="C137" s="35"/>
      <c r="D137" s="196" t="s">
        <v>133</v>
      </c>
      <c r="E137" s="35"/>
      <c r="F137" s="197" t="s">
        <v>148</v>
      </c>
      <c r="G137" s="35"/>
      <c r="H137" s="35"/>
      <c r="I137" s="198"/>
      <c r="J137" s="35"/>
      <c r="K137" s="35"/>
      <c r="L137" s="38"/>
      <c r="M137" s="199"/>
      <c r="N137" s="200"/>
      <c r="O137" s="70"/>
      <c r="P137" s="70"/>
      <c r="Q137" s="70"/>
      <c r="R137" s="70"/>
      <c r="S137" s="70"/>
      <c r="T137" s="71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133</v>
      </c>
      <c r="AU137" s="16" t="s">
        <v>87</v>
      </c>
    </row>
    <row r="138" spans="1:65" s="2" customFormat="1" ht="10.199999999999999">
      <c r="A138" s="33"/>
      <c r="B138" s="34"/>
      <c r="C138" s="35"/>
      <c r="D138" s="201" t="s">
        <v>135</v>
      </c>
      <c r="E138" s="35"/>
      <c r="F138" s="202" t="s">
        <v>149</v>
      </c>
      <c r="G138" s="35"/>
      <c r="H138" s="35"/>
      <c r="I138" s="198"/>
      <c r="J138" s="35"/>
      <c r="K138" s="35"/>
      <c r="L138" s="38"/>
      <c r="M138" s="199"/>
      <c r="N138" s="200"/>
      <c r="O138" s="70"/>
      <c r="P138" s="70"/>
      <c r="Q138" s="70"/>
      <c r="R138" s="70"/>
      <c r="S138" s="70"/>
      <c r="T138" s="71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6" t="s">
        <v>135</v>
      </c>
      <c r="AU138" s="16" t="s">
        <v>87</v>
      </c>
    </row>
    <row r="139" spans="1:65" s="13" customFormat="1" ht="10.199999999999999">
      <c r="B139" s="203"/>
      <c r="C139" s="204"/>
      <c r="D139" s="196" t="s">
        <v>150</v>
      </c>
      <c r="E139" s="205" t="s">
        <v>1</v>
      </c>
      <c r="F139" s="206" t="s">
        <v>151</v>
      </c>
      <c r="G139" s="204"/>
      <c r="H139" s="207">
        <v>24</v>
      </c>
      <c r="I139" s="208"/>
      <c r="J139" s="204"/>
      <c r="K139" s="204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150</v>
      </c>
      <c r="AU139" s="213" t="s">
        <v>87</v>
      </c>
      <c r="AV139" s="13" t="s">
        <v>87</v>
      </c>
      <c r="AW139" s="13" t="s">
        <v>34</v>
      </c>
      <c r="AX139" s="13" t="s">
        <v>85</v>
      </c>
      <c r="AY139" s="213" t="s">
        <v>123</v>
      </c>
    </row>
    <row r="140" spans="1:65" s="2" customFormat="1" ht="24.15" customHeight="1">
      <c r="A140" s="33"/>
      <c r="B140" s="34"/>
      <c r="C140" s="182" t="s">
        <v>152</v>
      </c>
      <c r="D140" s="182" t="s">
        <v>127</v>
      </c>
      <c r="E140" s="183" t="s">
        <v>153</v>
      </c>
      <c r="F140" s="184" t="s">
        <v>154</v>
      </c>
      <c r="G140" s="185" t="s">
        <v>145</v>
      </c>
      <c r="H140" s="186">
        <v>64</v>
      </c>
      <c r="I140" s="187"/>
      <c r="J140" s="188">
        <f>ROUND(I140*H140,2)</f>
        <v>0</v>
      </c>
      <c r="K140" s="189"/>
      <c r="L140" s="38"/>
      <c r="M140" s="190" t="s">
        <v>1</v>
      </c>
      <c r="N140" s="191" t="s">
        <v>42</v>
      </c>
      <c r="O140" s="70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4" t="s">
        <v>146</v>
      </c>
      <c r="AT140" s="194" t="s">
        <v>127</v>
      </c>
      <c r="AU140" s="194" t="s">
        <v>87</v>
      </c>
      <c r="AY140" s="16" t="s">
        <v>123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16" t="s">
        <v>85</v>
      </c>
      <c r="BK140" s="195">
        <f>ROUND(I140*H140,2)</f>
        <v>0</v>
      </c>
      <c r="BL140" s="16" t="s">
        <v>146</v>
      </c>
      <c r="BM140" s="194" t="s">
        <v>155</v>
      </c>
    </row>
    <row r="141" spans="1:65" s="2" customFormat="1" ht="19.2">
      <c r="A141" s="33"/>
      <c r="B141" s="34"/>
      <c r="C141" s="35"/>
      <c r="D141" s="196" t="s">
        <v>133</v>
      </c>
      <c r="E141" s="35"/>
      <c r="F141" s="197" t="s">
        <v>156</v>
      </c>
      <c r="G141" s="35"/>
      <c r="H141" s="35"/>
      <c r="I141" s="198"/>
      <c r="J141" s="35"/>
      <c r="K141" s="35"/>
      <c r="L141" s="38"/>
      <c r="M141" s="199"/>
      <c r="N141" s="200"/>
      <c r="O141" s="70"/>
      <c r="P141" s="70"/>
      <c r="Q141" s="70"/>
      <c r="R141" s="70"/>
      <c r="S141" s="70"/>
      <c r="T141" s="71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6" t="s">
        <v>133</v>
      </c>
      <c r="AU141" s="16" t="s">
        <v>87</v>
      </c>
    </row>
    <row r="142" spans="1:65" s="2" customFormat="1" ht="10.199999999999999">
      <c r="A142" s="33"/>
      <c r="B142" s="34"/>
      <c r="C142" s="35"/>
      <c r="D142" s="201" t="s">
        <v>135</v>
      </c>
      <c r="E142" s="35"/>
      <c r="F142" s="202" t="s">
        <v>157</v>
      </c>
      <c r="G142" s="35"/>
      <c r="H142" s="35"/>
      <c r="I142" s="198"/>
      <c r="J142" s="35"/>
      <c r="K142" s="35"/>
      <c r="L142" s="38"/>
      <c r="M142" s="199"/>
      <c r="N142" s="200"/>
      <c r="O142" s="70"/>
      <c r="P142" s="70"/>
      <c r="Q142" s="70"/>
      <c r="R142" s="70"/>
      <c r="S142" s="70"/>
      <c r="T142" s="71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6" t="s">
        <v>135</v>
      </c>
      <c r="AU142" s="16" t="s">
        <v>87</v>
      </c>
    </row>
    <row r="143" spans="1:65" s="13" customFormat="1" ht="10.199999999999999">
      <c r="B143" s="203"/>
      <c r="C143" s="204"/>
      <c r="D143" s="196" t="s">
        <v>150</v>
      </c>
      <c r="E143" s="205" t="s">
        <v>1</v>
      </c>
      <c r="F143" s="206" t="s">
        <v>158</v>
      </c>
      <c r="G143" s="204"/>
      <c r="H143" s="207">
        <v>64</v>
      </c>
      <c r="I143" s="208"/>
      <c r="J143" s="204"/>
      <c r="K143" s="204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150</v>
      </c>
      <c r="AU143" s="213" t="s">
        <v>87</v>
      </c>
      <c r="AV143" s="13" t="s">
        <v>87</v>
      </c>
      <c r="AW143" s="13" t="s">
        <v>34</v>
      </c>
      <c r="AX143" s="13" t="s">
        <v>85</v>
      </c>
      <c r="AY143" s="213" t="s">
        <v>123</v>
      </c>
    </row>
    <row r="144" spans="1:65" s="2" customFormat="1" ht="33" customHeight="1">
      <c r="A144" s="33"/>
      <c r="B144" s="34"/>
      <c r="C144" s="182" t="s">
        <v>159</v>
      </c>
      <c r="D144" s="182" t="s">
        <v>127</v>
      </c>
      <c r="E144" s="183" t="s">
        <v>160</v>
      </c>
      <c r="F144" s="184" t="s">
        <v>161</v>
      </c>
      <c r="G144" s="185" t="s">
        <v>145</v>
      </c>
      <c r="H144" s="186">
        <v>8</v>
      </c>
      <c r="I144" s="187"/>
      <c r="J144" s="188">
        <f>ROUND(I144*H144,2)</f>
        <v>0</v>
      </c>
      <c r="K144" s="189"/>
      <c r="L144" s="38"/>
      <c r="M144" s="190" t="s">
        <v>1</v>
      </c>
      <c r="N144" s="191" t="s">
        <v>42</v>
      </c>
      <c r="O144" s="70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4" t="s">
        <v>146</v>
      </c>
      <c r="AT144" s="194" t="s">
        <v>127</v>
      </c>
      <c r="AU144" s="194" t="s">
        <v>87</v>
      </c>
      <c r="AY144" s="16" t="s">
        <v>123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16" t="s">
        <v>85</v>
      </c>
      <c r="BK144" s="195">
        <f>ROUND(I144*H144,2)</f>
        <v>0</v>
      </c>
      <c r="BL144" s="16" t="s">
        <v>146</v>
      </c>
      <c r="BM144" s="194" t="s">
        <v>162</v>
      </c>
    </row>
    <row r="145" spans="1:65" s="2" customFormat="1" ht="28.8">
      <c r="A145" s="33"/>
      <c r="B145" s="34"/>
      <c r="C145" s="35"/>
      <c r="D145" s="196" t="s">
        <v>133</v>
      </c>
      <c r="E145" s="35"/>
      <c r="F145" s="197" t="s">
        <v>163</v>
      </c>
      <c r="G145" s="35"/>
      <c r="H145" s="35"/>
      <c r="I145" s="198"/>
      <c r="J145" s="35"/>
      <c r="K145" s="35"/>
      <c r="L145" s="38"/>
      <c r="M145" s="199"/>
      <c r="N145" s="200"/>
      <c r="O145" s="70"/>
      <c r="P145" s="70"/>
      <c r="Q145" s="70"/>
      <c r="R145" s="70"/>
      <c r="S145" s="70"/>
      <c r="T145" s="71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133</v>
      </c>
      <c r="AU145" s="16" t="s">
        <v>87</v>
      </c>
    </row>
    <row r="146" spans="1:65" s="2" customFormat="1" ht="10.199999999999999">
      <c r="A146" s="33"/>
      <c r="B146" s="34"/>
      <c r="C146" s="35"/>
      <c r="D146" s="201" t="s">
        <v>135</v>
      </c>
      <c r="E146" s="35"/>
      <c r="F146" s="202" t="s">
        <v>164</v>
      </c>
      <c r="G146" s="35"/>
      <c r="H146" s="35"/>
      <c r="I146" s="198"/>
      <c r="J146" s="35"/>
      <c r="K146" s="35"/>
      <c r="L146" s="38"/>
      <c r="M146" s="199"/>
      <c r="N146" s="200"/>
      <c r="O146" s="70"/>
      <c r="P146" s="70"/>
      <c r="Q146" s="70"/>
      <c r="R146" s="70"/>
      <c r="S146" s="70"/>
      <c r="T146" s="71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6" t="s">
        <v>135</v>
      </c>
      <c r="AU146" s="16" t="s">
        <v>87</v>
      </c>
    </row>
    <row r="147" spans="1:65" s="2" customFormat="1" ht="16.5" customHeight="1">
      <c r="A147" s="33"/>
      <c r="B147" s="34"/>
      <c r="C147" s="214" t="s">
        <v>165</v>
      </c>
      <c r="D147" s="214" t="s">
        <v>137</v>
      </c>
      <c r="E147" s="215" t="s">
        <v>166</v>
      </c>
      <c r="F147" s="216" t="s">
        <v>167</v>
      </c>
      <c r="G147" s="217" t="s">
        <v>145</v>
      </c>
      <c r="H147" s="218">
        <v>8</v>
      </c>
      <c r="I147" s="219"/>
      <c r="J147" s="220">
        <f>ROUND(I147*H147,2)</f>
        <v>0</v>
      </c>
      <c r="K147" s="221"/>
      <c r="L147" s="222"/>
      <c r="M147" s="223" t="s">
        <v>1</v>
      </c>
      <c r="N147" s="224" t="s">
        <v>42</v>
      </c>
      <c r="O147" s="70"/>
      <c r="P147" s="192">
        <f>O147*H147</f>
        <v>0</v>
      </c>
      <c r="Q147" s="192">
        <v>4.0000000000000003E-5</v>
      </c>
      <c r="R147" s="192">
        <f>Q147*H147</f>
        <v>3.2000000000000003E-4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168</v>
      </c>
      <c r="AT147" s="194" t="s">
        <v>137</v>
      </c>
      <c r="AU147" s="194" t="s">
        <v>87</v>
      </c>
      <c r="AY147" s="16" t="s">
        <v>123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16" t="s">
        <v>85</v>
      </c>
      <c r="BK147" s="195">
        <f>ROUND(I147*H147,2)</f>
        <v>0</v>
      </c>
      <c r="BL147" s="16" t="s">
        <v>168</v>
      </c>
      <c r="BM147" s="194" t="s">
        <v>169</v>
      </c>
    </row>
    <row r="148" spans="1:65" s="2" customFormat="1" ht="10.199999999999999">
      <c r="A148" s="33"/>
      <c r="B148" s="34"/>
      <c r="C148" s="35"/>
      <c r="D148" s="196" t="s">
        <v>133</v>
      </c>
      <c r="E148" s="35"/>
      <c r="F148" s="197" t="s">
        <v>167</v>
      </c>
      <c r="G148" s="35"/>
      <c r="H148" s="35"/>
      <c r="I148" s="198"/>
      <c r="J148" s="35"/>
      <c r="K148" s="35"/>
      <c r="L148" s="38"/>
      <c r="M148" s="199"/>
      <c r="N148" s="200"/>
      <c r="O148" s="70"/>
      <c r="P148" s="70"/>
      <c r="Q148" s="70"/>
      <c r="R148" s="70"/>
      <c r="S148" s="70"/>
      <c r="T148" s="71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6" t="s">
        <v>133</v>
      </c>
      <c r="AU148" s="16" t="s">
        <v>87</v>
      </c>
    </row>
    <row r="149" spans="1:65" s="2" customFormat="1" ht="33" customHeight="1">
      <c r="A149" s="33"/>
      <c r="B149" s="34"/>
      <c r="C149" s="182" t="s">
        <v>170</v>
      </c>
      <c r="D149" s="182" t="s">
        <v>127</v>
      </c>
      <c r="E149" s="183" t="s">
        <v>171</v>
      </c>
      <c r="F149" s="184" t="s">
        <v>172</v>
      </c>
      <c r="G149" s="185" t="s">
        <v>145</v>
      </c>
      <c r="H149" s="186">
        <v>8</v>
      </c>
      <c r="I149" s="187"/>
      <c r="J149" s="188">
        <f>ROUND(I149*H149,2)</f>
        <v>0</v>
      </c>
      <c r="K149" s="189"/>
      <c r="L149" s="38"/>
      <c r="M149" s="190" t="s">
        <v>1</v>
      </c>
      <c r="N149" s="191" t="s">
        <v>42</v>
      </c>
      <c r="O149" s="70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146</v>
      </c>
      <c r="AT149" s="194" t="s">
        <v>127</v>
      </c>
      <c r="AU149" s="194" t="s">
        <v>87</v>
      </c>
      <c r="AY149" s="16" t="s">
        <v>123</v>
      </c>
      <c r="BE149" s="195">
        <f>IF(N149="základní",J149,0)</f>
        <v>0</v>
      </c>
      <c r="BF149" s="195">
        <f>IF(N149="snížená",J149,0)</f>
        <v>0</v>
      </c>
      <c r="BG149" s="195">
        <f>IF(N149="zákl. přenesená",J149,0)</f>
        <v>0</v>
      </c>
      <c r="BH149" s="195">
        <f>IF(N149="sníž. přenesená",J149,0)</f>
        <v>0</v>
      </c>
      <c r="BI149" s="195">
        <f>IF(N149="nulová",J149,0)</f>
        <v>0</v>
      </c>
      <c r="BJ149" s="16" t="s">
        <v>85</v>
      </c>
      <c r="BK149" s="195">
        <f>ROUND(I149*H149,2)</f>
        <v>0</v>
      </c>
      <c r="BL149" s="16" t="s">
        <v>146</v>
      </c>
      <c r="BM149" s="194" t="s">
        <v>173</v>
      </c>
    </row>
    <row r="150" spans="1:65" s="2" customFormat="1" ht="19.2">
      <c r="A150" s="33"/>
      <c r="B150" s="34"/>
      <c r="C150" s="35"/>
      <c r="D150" s="196" t="s">
        <v>133</v>
      </c>
      <c r="E150" s="35"/>
      <c r="F150" s="197" t="s">
        <v>172</v>
      </c>
      <c r="G150" s="35"/>
      <c r="H150" s="35"/>
      <c r="I150" s="198"/>
      <c r="J150" s="35"/>
      <c r="K150" s="35"/>
      <c r="L150" s="38"/>
      <c r="M150" s="199"/>
      <c r="N150" s="200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133</v>
      </c>
      <c r="AU150" s="16" t="s">
        <v>87</v>
      </c>
    </row>
    <row r="151" spans="1:65" s="2" customFormat="1" ht="10.199999999999999">
      <c r="A151" s="33"/>
      <c r="B151" s="34"/>
      <c r="C151" s="35"/>
      <c r="D151" s="201" t="s">
        <v>135</v>
      </c>
      <c r="E151" s="35"/>
      <c r="F151" s="202" t="s">
        <v>174</v>
      </c>
      <c r="G151" s="35"/>
      <c r="H151" s="35"/>
      <c r="I151" s="198"/>
      <c r="J151" s="35"/>
      <c r="K151" s="35"/>
      <c r="L151" s="38"/>
      <c r="M151" s="199"/>
      <c r="N151" s="200"/>
      <c r="O151" s="70"/>
      <c r="P151" s="70"/>
      <c r="Q151" s="70"/>
      <c r="R151" s="70"/>
      <c r="S151" s="70"/>
      <c r="T151" s="71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6" t="s">
        <v>135</v>
      </c>
      <c r="AU151" s="16" t="s">
        <v>87</v>
      </c>
    </row>
    <row r="152" spans="1:65" s="2" customFormat="1" ht="66.75" customHeight="1">
      <c r="A152" s="33"/>
      <c r="B152" s="34"/>
      <c r="C152" s="214" t="s">
        <v>175</v>
      </c>
      <c r="D152" s="214" t="s">
        <v>137</v>
      </c>
      <c r="E152" s="215" t="s">
        <v>176</v>
      </c>
      <c r="F152" s="216" t="s">
        <v>177</v>
      </c>
      <c r="G152" s="217" t="s">
        <v>145</v>
      </c>
      <c r="H152" s="218">
        <v>8</v>
      </c>
      <c r="I152" s="219"/>
      <c r="J152" s="220">
        <f>ROUND(I152*H152,2)</f>
        <v>0</v>
      </c>
      <c r="K152" s="221"/>
      <c r="L152" s="222"/>
      <c r="M152" s="223" t="s">
        <v>1</v>
      </c>
      <c r="N152" s="224" t="s">
        <v>42</v>
      </c>
      <c r="O152" s="70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4" t="s">
        <v>168</v>
      </c>
      <c r="AT152" s="194" t="s">
        <v>137</v>
      </c>
      <c r="AU152" s="194" t="s">
        <v>87</v>
      </c>
      <c r="AY152" s="16" t="s">
        <v>123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16" t="s">
        <v>85</v>
      </c>
      <c r="BK152" s="195">
        <f>ROUND(I152*H152,2)</f>
        <v>0</v>
      </c>
      <c r="BL152" s="16" t="s">
        <v>168</v>
      </c>
      <c r="BM152" s="194" t="s">
        <v>178</v>
      </c>
    </row>
    <row r="153" spans="1:65" s="2" customFormat="1" ht="48">
      <c r="A153" s="33"/>
      <c r="B153" s="34"/>
      <c r="C153" s="35"/>
      <c r="D153" s="196" t="s">
        <v>133</v>
      </c>
      <c r="E153" s="35"/>
      <c r="F153" s="197" t="s">
        <v>179</v>
      </c>
      <c r="G153" s="35"/>
      <c r="H153" s="35"/>
      <c r="I153" s="198"/>
      <c r="J153" s="35"/>
      <c r="K153" s="35"/>
      <c r="L153" s="38"/>
      <c r="M153" s="199"/>
      <c r="N153" s="200"/>
      <c r="O153" s="70"/>
      <c r="P153" s="70"/>
      <c r="Q153" s="70"/>
      <c r="R153" s="70"/>
      <c r="S153" s="70"/>
      <c r="T153" s="71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133</v>
      </c>
      <c r="AU153" s="16" t="s">
        <v>87</v>
      </c>
    </row>
    <row r="154" spans="1:65" s="2" customFormat="1" ht="16.5" customHeight="1">
      <c r="A154" s="33"/>
      <c r="B154" s="34"/>
      <c r="C154" s="182" t="s">
        <v>180</v>
      </c>
      <c r="D154" s="182" t="s">
        <v>127</v>
      </c>
      <c r="E154" s="183" t="s">
        <v>181</v>
      </c>
      <c r="F154" s="184" t="s">
        <v>182</v>
      </c>
      <c r="G154" s="185" t="s">
        <v>145</v>
      </c>
      <c r="H154" s="186">
        <v>8</v>
      </c>
      <c r="I154" s="187"/>
      <c r="J154" s="188">
        <f>ROUND(I154*H154,2)</f>
        <v>0</v>
      </c>
      <c r="K154" s="189"/>
      <c r="L154" s="38"/>
      <c r="M154" s="190" t="s">
        <v>1</v>
      </c>
      <c r="N154" s="191" t="s">
        <v>42</v>
      </c>
      <c r="O154" s="70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146</v>
      </c>
      <c r="AT154" s="194" t="s">
        <v>127</v>
      </c>
      <c r="AU154" s="194" t="s">
        <v>87</v>
      </c>
      <c r="AY154" s="16" t="s">
        <v>123</v>
      </c>
      <c r="BE154" s="195">
        <f>IF(N154="základní",J154,0)</f>
        <v>0</v>
      </c>
      <c r="BF154" s="195">
        <f>IF(N154="snížená",J154,0)</f>
        <v>0</v>
      </c>
      <c r="BG154" s="195">
        <f>IF(N154="zákl. přenesená",J154,0)</f>
        <v>0</v>
      </c>
      <c r="BH154" s="195">
        <f>IF(N154="sníž. přenesená",J154,0)</f>
        <v>0</v>
      </c>
      <c r="BI154" s="195">
        <f>IF(N154="nulová",J154,0)</f>
        <v>0</v>
      </c>
      <c r="BJ154" s="16" t="s">
        <v>85</v>
      </c>
      <c r="BK154" s="195">
        <f>ROUND(I154*H154,2)</f>
        <v>0</v>
      </c>
      <c r="BL154" s="16" t="s">
        <v>146</v>
      </c>
      <c r="BM154" s="194" t="s">
        <v>183</v>
      </c>
    </row>
    <row r="155" spans="1:65" s="2" customFormat="1" ht="10.199999999999999">
      <c r="A155" s="33"/>
      <c r="B155" s="34"/>
      <c r="C155" s="35"/>
      <c r="D155" s="196" t="s">
        <v>133</v>
      </c>
      <c r="E155" s="35"/>
      <c r="F155" s="197" t="s">
        <v>182</v>
      </c>
      <c r="G155" s="35"/>
      <c r="H155" s="35"/>
      <c r="I155" s="198"/>
      <c r="J155" s="35"/>
      <c r="K155" s="35"/>
      <c r="L155" s="38"/>
      <c r="M155" s="199"/>
      <c r="N155" s="200"/>
      <c r="O155" s="70"/>
      <c r="P155" s="70"/>
      <c r="Q155" s="70"/>
      <c r="R155" s="70"/>
      <c r="S155" s="70"/>
      <c r="T155" s="71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6" t="s">
        <v>133</v>
      </c>
      <c r="AU155" s="16" t="s">
        <v>87</v>
      </c>
    </row>
    <row r="156" spans="1:65" s="2" customFormat="1" ht="10.199999999999999">
      <c r="A156" s="33"/>
      <c r="B156" s="34"/>
      <c r="C156" s="35"/>
      <c r="D156" s="201" t="s">
        <v>135</v>
      </c>
      <c r="E156" s="35"/>
      <c r="F156" s="202" t="s">
        <v>184</v>
      </c>
      <c r="G156" s="35"/>
      <c r="H156" s="35"/>
      <c r="I156" s="198"/>
      <c r="J156" s="35"/>
      <c r="K156" s="35"/>
      <c r="L156" s="38"/>
      <c r="M156" s="199"/>
      <c r="N156" s="200"/>
      <c r="O156" s="70"/>
      <c r="P156" s="70"/>
      <c r="Q156" s="70"/>
      <c r="R156" s="70"/>
      <c r="S156" s="70"/>
      <c r="T156" s="71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6" t="s">
        <v>135</v>
      </c>
      <c r="AU156" s="16" t="s">
        <v>87</v>
      </c>
    </row>
    <row r="157" spans="1:65" s="2" customFormat="1" ht="21.75" customHeight="1">
      <c r="A157" s="33"/>
      <c r="B157" s="34"/>
      <c r="C157" s="214" t="s">
        <v>185</v>
      </c>
      <c r="D157" s="214" t="s">
        <v>137</v>
      </c>
      <c r="E157" s="215" t="s">
        <v>186</v>
      </c>
      <c r="F157" s="216" t="s">
        <v>187</v>
      </c>
      <c r="G157" s="217" t="s">
        <v>145</v>
      </c>
      <c r="H157" s="218">
        <v>8</v>
      </c>
      <c r="I157" s="219"/>
      <c r="J157" s="220">
        <f>ROUND(I157*H157,2)</f>
        <v>0</v>
      </c>
      <c r="K157" s="221"/>
      <c r="L157" s="222"/>
      <c r="M157" s="223" t="s">
        <v>1</v>
      </c>
      <c r="N157" s="224" t="s">
        <v>42</v>
      </c>
      <c r="O157" s="70"/>
      <c r="P157" s="192">
        <f>O157*H157</f>
        <v>0</v>
      </c>
      <c r="Q157" s="192">
        <v>5.7000000000000002E-2</v>
      </c>
      <c r="R157" s="192">
        <f>Q157*H157</f>
        <v>0.45600000000000002</v>
      </c>
      <c r="S157" s="192">
        <v>0</v>
      </c>
      <c r="T157" s="193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4" t="s">
        <v>168</v>
      </c>
      <c r="AT157" s="194" t="s">
        <v>137</v>
      </c>
      <c r="AU157" s="194" t="s">
        <v>87</v>
      </c>
      <c r="AY157" s="16" t="s">
        <v>123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16" t="s">
        <v>85</v>
      </c>
      <c r="BK157" s="195">
        <f>ROUND(I157*H157,2)</f>
        <v>0</v>
      </c>
      <c r="BL157" s="16" t="s">
        <v>168</v>
      </c>
      <c r="BM157" s="194" t="s">
        <v>188</v>
      </c>
    </row>
    <row r="158" spans="1:65" s="2" customFormat="1" ht="10.199999999999999">
      <c r="A158" s="33"/>
      <c r="B158" s="34"/>
      <c r="C158" s="35"/>
      <c r="D158" s="196" t="s">
        <v>133</v>
      </c>
      <c r="E158" s="35"/>
      <c r="F158" s="197" t="s">
        <v>189</v>
      </c>
      <c r="G158" s="35"/>
      <c r="H158" s="35"/>
      <c r="I158" s="198"/>
      <c r="J158" s="35"/>
      <c r="K158" s="35"/>
      <c r="L158" s="38"/>
      <c r="M158" s="199"/>
      <c r="N158" s="200"/>
      <c r="O158" s="70"/>
      <c r="P158" s="70"/>
      <c r="Q158" s="70"/>
      <c r="R158" s="70"/>
      <c r="S158" s="70"/>
      <c r="T158" s="71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6" t="s">
        <v>133</v>
      </c>
      <c r="AU158" s="16" t="s">
        <v>87</v>
      </c>
    </row>
    <row r="159" spans="1:65" s="2" customFormat="1" ht="24.15" customHeight="1">
      <c r="A159" s="33"/>
      <c r="B159" s="34"/>
      <c r="C159" s="182" t="s">
        <v>190</v>
      </c>
      <c r="D159" s="182" t="s">
        <v>127</v>
      </c>
      <c r="E159" s="183" t="s">
        <v>191</v>
      </c>
      <c r="F159" s="184" t="s">
        <v>192</v>
      </c>
      <c r="G159" s="185" t="s">
        <v>145</v>
      </c>
      <c r="H159" s="186">
        <v>2</v>
      </c>
      <c r="I159" s="187"/>
      <c r="J159" s="188">
        <f>ROUND(I159*H159,2)</f>
        <v>0</v>
      </c>
      <c r="K159" s="189"/>
      <c r="L159" s="38"/>
      <c r="M159" s="190" t="s">
        <v>1</v>
      </c>
      <c r="N159" s="191" t="s">
        <v>42</v>
      </c>
      <c r="O159" s="70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146</v>
      </c>
      <c r="AT159" s="194" t="s">
        <v>127</v>
      </c>
      <c r="AU159" s="194" t="s">
        <v>87</v>
      </c>
      <c r="AY159" s="16" t="s">
        <v>123</v>
      </c>
      <c r="BE159" s="195">
        <f>IF(N159="základní",J159,0)</f>
        <v>0</v>
      </c>
      <c r="BF159" s="195">
        <f>IF(N159="snížená",J159,0)</f>
        <v>0</v>
      </c>
      <c r="BG159" s="195">
        <f>IF(N159="zákl. přenesená",J159,0)</f>
        <v>0</v>
      </c>
      <c r="BH159" s="195">
        <f>IF(N159="sníž. přenesená",J159,0)</f>
        <v>0</v>
      </c>
      <c r="BI159" s="195">
        <f>IF(N159="nulová",J159,0)</f>
        <v>0</v>
      </c>
      <c r="BJ159" s="16" t="s">
        <v>85</v>
      </c>
      <c r="BK159" s="195">
        <f>ROUND(I159*H159,2)</f>
        <v>0</v>
      </c>
      <c r="BL159" s="16" t="s">
        <v>146</v>
      </c>
      <c r="BM159" s="194" t="s">
        <v>193</v>
      </c>
    </row>
    <row r="160" spans="1:65" s="2" customFormat="1" ht="19.2">
      <c r="A160" s="33"/>
      <c r="B160" s="34"/>
      <c r="C160" s="35"/>
      <c r="D160" s="196" t="s">
        <v>133</v>
      </c>
      <c r="E160" s="35"/>
      <c r="F160" s="197" t="s">
        <v>194</v>
      </c>
      <c r="G160" s="35"/>
      <c r="H160" s="35"/>
      <c r="I160" s="198"/>
      <c r="J160" s="35"/>
      <c r="K160" s="35"/>
      <c r="L160" s="38"/>
      <c r="M160" s="199"/>
      <c r="N160" s="200"/>
      <c r="O160" s="70"/>
      <c r="P160" s="70"/>
      <c r="Q160" s="70"/>
      <c r="R160" s="70"/>
      <c r="S160" s="70"/>
      <c r="T160" s="71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T160" s="16" t="s">
        <v>133</v>
      </c>
      <c r="AU160" s="16" t="s">
        <v>87</v>
      </c>
    </row>
    <row r="161" spans="1:65" s="2" customFormat="1" ht="10.199999999999999">
      <c r="A161" s="33"/>
      <c r="B161" s="34"/>
      <c r="C161" s="35"/>
      <c r="D161" s="201" t="s">
        <v>135</v>
      </c>
      <c r="E161" s="35"/>
      <c r="F161" s="202" t="s">
        <v>195</v>
      </c>
      <c r="G161" s="35"/>
      <c r="H161" s="35"/>
      <c r="I161" s="198"/>
      <c r="J161" s="35"/>
      <c r="K161" s="35"/>
      <c r="L161" s="38"/>
      <c r="M161" s="199"/>
      <c r="N161" s="200"/>
      <c r="O161" s="70"/>
      <c r="P161" s="70"/>
      <c r="Q161" s="70"/>
      <c r="R161" s="70"/>
      <c r="S161" s="70"/>
      <c r="T161" s="71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6" t="s">
        <v>135</v>
      </c>
      <c r="AU161" s="16" t="s">
        <v>87</v>
      </c>
    </row>
    <row r="162" spans="1:65" s="2" customFormat="1" ht="24.15" customHeight="1">
      <c r="A162" s="33"/>
      <c r="B162" s="34"/>
      <c r="C162" s="214" t="s">
        <v>196</v>
      </c>
      <c r="D162" s="214" t="s">
        <v>137</v>
      </c>
      <c r="E162" s="215" t="s">
        <v>197</v>
      </c>
      <c r="F162" s="216" t="s">
        <v>198</v>
      </c>
      <c r="G162" s="217" t="s">
        <v>145</v>
      </c>
      <c r="H162" s="218">
        <v>2</v>
      </c>
      <c r="I162" s="219"/>
      <c r="J162" s="220">
        <f>ROUND(I162*H162,2)</f>
        <v>0</v>
      </c>
      <c r="K162" s="221"/>
      <c r="L162" s="222"/>
      <c r="M162" s="223" t="s">
        <v>1</v>
      </c>
      <c r="N162" s="224" t="s">
        <v>42</v>
      </c>
      <c r="O162" s="70"/>
      <c r="P162" s="192">
        <f>O162*H162</f>
        <v>0</v>
      </c>
      <c r="Q162" s="192">
        <v>5.3E-3</v>
      </c>
      <c r="R162" s="192">
        <f>Q162*H162</f>
        <v>1.06E-2</v>
      </c>
      <c r="S162" s="192">
        <v>0</v>
      </c>
      <c r="T162" s="19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4" t="s">
        <v>168</v>
      </c>
      <c r="AT162" s="194" t="s">
        <v>137</v>
      </c>
      <c r="AU162" s="194" t="s">
        <v>87</v>
      </c>
      <c r="AY162" s="16" t="s">
        <v>123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16" t="s">
        <v>85</v>
      </c>
      <c r="BK162" s="195">
        <f>ROUND(I162*H162,2)</f>
        <v>0</v>
      </c>
      <c r="BL162" s="16" t="s">
        <v>168</v>
      </c>
      <c r="BM162" s="194" t="s">
        <v>199</v>
      </c>
    </row>
    <row r="163" spans="1:65" s="2" customFormat="1" ht="19.2">
      <c r="A163" s="33"/>
      <c r="B163" s="34"/>
      <c r="C163" s="35"/>
      <c r="D163" s="196" t="s">
        <v>133</v>
      </c>
      <c r="E163" s="35"/>
      <c r="F163" s="197" t="s">
        <v>198</v>
      </c>
      <c r="G163" s="35"/>
      <c r="H163" s="35"/>
      <c r="I163" s="198"/>
      <c r="J163" s="35"/>
      <c r="K163" s="35"/>
      <c r="L163" s="38"/>
      <c r="M163" s="199"/>
      <c r="N163" s="200"/>
      <c r="O163" s="70"/>
      <c r="P163" s="70"/>
      <c r="Q163" s="70"/>
      <c r="R163" s="70"/>
      <c r="S163" s="70"/>
      <c r="T163" s="71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133</v>
      </c>
      <c r="AU163" s="16" t="s">
        <v>87</v>
      </c>
    </row>
    <row r="164" spans="1:65" s="2" customFormat="1" ht="16.5" customHeight="1">
      <c r="A164" s="33"/>
      <c r="B164" s="34"/>
      <c r="C164" s="182" t="s">
        <v>200</v>
      </c>
      <c r="D164" s="182" t="s">
        <v>127</v>
      </c>
      <c r="E164" s="183" t="s">
        <v>201</v>
      </c>
      <c r="F164" s="184" t="s">
        <v>202</v>
      </c>
      <c r="G164" s="185" t="s">
        <v>145</v>
      </c>
      <c r="H164" s="186">
        <v>8</v>
      </c>
      <c r="I164" s="187"/>
      <c r="J164" s="188">
        <f>ROUND(I164*H164,2)</f>
        <v>0</v>
      </c>
      <c r="K164" s="189"/>
      <c r="L164" s="38"/>
      <c r="M164" s="190" t="s">
        <v>1</v>
      </c>
      <c r="N164" s="191" t="s">
        <v>42</v>
      </c>
      <c r="O164" s="70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4" t="s">
        <v>146</v>
      </c>
      <c r="AT164" s="194" t="s">
        <v>127</v>
      </c>
      <c r="AU164" s="194" t="s">
        <v>87</v>
      </c>
      <c r="AY164" s="16" t="s">
        <v>123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16" t="s">
        <v>85</v>
      </c>
      <c r="BK164" s="195">
        <f>ROUND(I164*H164,2)</f>
        <v>0</v>
      </c>
      <c r="BL164" s="16" t="s">
        <v>146</v>
      </c>
      <c r="BM164" s="194" t="s">
        <v>203</v>
      </c>
    </row>
    <row r="165" spans="1:65" s="2" customFormat="1" ht="10.199999999999999">
      <c r="A165" s="33"/>
      <c r="B165" s="34"/>
      <c r="C165" s="35"/>
      <c r="D165" s="196" t="s">
        <v>133</v>
      </c>
      <c r="E165" s="35"/>
      <c r="F165" s="197" t="s">
        <v>202</v>
      </c>
      <c r="G165" s="35"/>
      <c r="H165" s="35"/>
      <c r="I165" s="198"/>
      <c r="J165" s="35"/>
      <c r="K165" s="35"/>
      <c r="L165" s="38"/>
      <c r="M165" s="199"/>
      <c r="N165" s="200"/>
      <c r="O165" s="70"/>
      <c r="P165" s="70"/>
      <c r="Q165" s="70"/>
      <c r="R165" s="70"/>
      <c r="S165" s="70"/>
      <c r="T165" s="71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6" t="s">
        <v>133</v>
      </c>
      <c r="AU165" s="16" t="s">
        <v>87</v>
      </c>
    </row>
    <row r="166" spans="1:65" s="2" customFormat="1" ht="10.199999999999999">
      <c r="A166" s="33"/>
      <c r="B166" s="34"/>
      <c r="C166" s="35"/>
      <c r="D166" s="201" t="s">
        <v>135</v>
      </c>
      <c r="E166" s="35"/>
      <c r="F166" s="202" t="s">
        <v>204</v>
      </c>
      <c r="G166" s="35"/>
      <c r="H166" s="35"/>
      <c r="I166" s="198"/>
      <c r="J166" s="35"/>
      <c r="K166" s="35"/>
      <c r="L166" s="38"/>
      <c r="M166" s="199"/>
      <c r="N166" s="200"/>
      <c r="O166" s="70"/>
      <c r="P166" s="70"/>
      <c r="Q166" s="70"/>
      <c r="R166" s="70"/>
      <c r="S166" s="70"/>
      <c r="T166" s="71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135</v>
      </c>
      <c r="AU166" s="16" t="s">
        <v>87</v>
      </c>
    </row>
    <row r="167" spans="1:65" s="2" customFormat="1" ht="16.5" customHeight="1">
      <c r="A167" s="33"/>
      <c r="B167" s="34"/>
      <c r="C167" s="214" t="s">
        <v>205</v>
      </c>
      <c r="D167" s="214" t="s">
        <v>137</v>
      </c>
      <c r="E167" s="215" t="s">
        <v>206</v>
      </c>
      <c r="F167" s="216" t="s">
        <v>207</v>
      </c>
      <c r="G167" s="217" t="s">
        <v>145</v>
      </c>
      <c r="H167" s="218">
        <v>8</v>
      </c>
      <c r="I167" s="219"/>
      <c r="J167" s="220">
        <f>ROUND(I167*H167,2)</f>
        <v>0</v>
      </c>
      <c r="K167" s="221"/>
      <c r="L167" s="222"/>
      <c r="M167" s="223" t="s">
        <v>1</v>
      </c>
      <c r="N167" s="224" t="s">
        <v>42</v>
      </c>
      <c r="O167" s="70"/>
      <c r="P167" s="192">
        <f>O167*H167</f>
        <v>0</v>
      </c>
      <c r="Q167" s="192">
        <v>5.0000000000000001E-4</v>
      </c>
      <c r="R167" s="192">
        <f>Q167*H167</f>
        <v>4.0000000000000001E-3</v>
      </c>
      <c r="S167" s="192">
        <v>0</v>
      </c>
      <c r="T167" s="19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4" t="s">
        <v>168</v>
      </c>
      <c r="AT167" s="194" t="s">
        <v>137</v>
      </c>
      <c r="AU167" s="194" t="s">
        <v>87</v>
      </c>
      <c r="AY167" s="16" t="s">
        <v>123</v>
      </c>
      <c r="BE167" s="195">
        <f>IF(N167="základní",J167,0)</f>
        <v>0</v>
      </c>
      <c r="BF167" s="195">
        <f>IF(N167="snížená",J167,0)</f>
        <v>0</v>
      </c>
      <c r="BG167" s="195">
        <f>IF(N167="zákl. přenesená",J167,0)</f>
        <v>0</v>
      </c>
      <c r="BH167" s="195">
        <f>IF(N167="sníž. přenesená",J167,0)</f>
        <v>0</v>
      </c>
      <c r="BI167" s="195">
        <f>IF(N167="nulová",J167,0)</f>
        <v>0</v>
      </c>
      <c r="BJ167" s="16" t="s">
        <v>85</v>
      </c>
      <c r="BK167" s="195">
        <f>ROUND(I167*H167,2)</f>
        <v>0</v>
      </c>
      <c r="BL167" s="16" t="s">
        <v>168</v>
      </c>
      <c r="BM167" s="194" t="s">
        <v>208</v>
      </c>
    </row>
    <row r="168" spans="1:65" s="2" customFormat="1" ht="10.199999999999999">
      <c r="A168" s="33"/>
      <c r="B168" s="34"/>
      <c r="C168" s="35"/>
      <c r="D168" s="196" t="s">
        <v>133</v>
      </c>
      <c r="E168" s="35"/>
      <c r="F168" s="197" t="s">
        <v>207</v>
      </c>
      <c r="G168" s="35"/>
      <c r="H168" s="35"/>
      <c r="I168" s="198"/>
      <c r="J168" s="35"/>
      <c r="K168" s="35"/>
      <c r="L168" s="38"/>
      <c r="M168" s="199"/>
      <c r="N168" s="200"/>
      <c r="O168" s="70"/>
      <c r="P168" s="70"/>
      <c r="Q168" s="70"/>
      <c r="R168" s="70"/>
      <c r="S168" s="70"/>
      <c r="T168" s="71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6" t="s">
        <v>133</v>
      </c>
      <c r="AU168" s="16" t="s">
        <v>87</v>
      </c>
    </row>
    <row r="169" spans="1:65" s="2" customFormat="1" ht="16.5" customHeight="1">
      <c r="A169" s="33"/>
      <c r="B169" s="34"/>
      <c r="C169" s="182" t="s">
        <v>209</v>
      </c>
      <c r="D169" s="182" t="s">
        <v>127</v>
      </c>
      <c r="E169" s="183" t="s">
        <v>210</v>
      </c>
      <c r="F169" s="184" t="s">
        <v>211</v>
      </c>
      <c r="G169" s="185" t="s">
        <v>145</v>
      </c>
      <c r="H169" s="186">
        <v>2</v>
      </c>
      <c r="I169" s="187"/>
      <c r="J169" s="188">
        <f>ROUND(I169*H169,2)</f>
        <v>0</v>
      </c>
      <c r="K169" s="189"/>
      <c r="L169" s="38"/>
      <c r="M169" s="190" t="s">
        <v>1</v>
      </c>
      <c r="N169" s="191" t="s">
        <v>42</v>
      </c>
      <c r="O169" s="70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146</v>
      </c>
      <c r="AT169" s="194" t="s">
        <v>127</v>
      </c>
      <c r="AU169" s="194" t="s">
        <v>87</v>
      </c>
      <c r="AY169" s="16" t="s">
        <v>123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16" t="s">
        <v>85</v>
      </c>
      <c r="BK169" s="195">
        <f>ROUND(I169*H169,2)</f>
        <v>0</v>
      </c>
      <c r="BL169" s="16" t="s">
        <v>146</v>
      </c>
      <c r="BM169" s="194" t="s">
        <v>212</v>
      </c>
    </row>
    <row r="170" spans="1:65" s="2" customFormat="1" ht="10.199999999999999">
      <c r="A170" s="33"/>
      <c r="B170" s="34"/>
      <c r="C170" s="35"/>
      <c r="D170" s="196" t="s">
        <v>133</v>
      </c>
      <c r="E170" s="35"/>
      <c r="F170" s="197" t="s">
        <v>211</v>
      </c>
      <c r="G170" s="35"/>
      <c r="H170" s="35"/>
      <c r="I170" s="198"/>
      <c r="J170" s="35"/>
      <c r="K170" s="35"/>
      <c r="L170" s="38"/>
      <c r="M170" s="199"/>
      <c r="N170" s="200"/>
      <c r="O170" s="70"/>
      <c r="P170" s="70"/>
      <c r="Q170" s="70"/>
      <c r="R170" s="70"/>
      <c r="S170" s="70"/>
      <c r="T170" s="71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T170" s="16" t="s">
        <v>133</v>
      </c>
      <c r="AU170" s="16" t="s">
        <v>87</v>
      </c>
    </row>
    <row r="171" spans="1:65" s="2" customFormat="1" ht="10.199999999999999">
      <c r="A171" s="33"/>
      <c r="B171" s="34"/>
      <c r="C171" s="35"/>
      <c r="D171" s="201" t="s">
        <v>135</v>
      </c>
      <c r="E171" s="35"/>
      <c r="F171" s="202" t="s">
        <v>213</v>
      </c>
      <c r="G171" s="35"/>
      <c r="H171" s="35"/>
      <c r="I171" s="198"/>
      <c r="J171" s="35"/>
      <c r="K171" s="35"/>
      <c r="L171" s="38"/>
      <c r="M171" s="199"/>
      <c r="N171" s="200"/>
      <c r="O171" s="70"/>
      <c r="P171" s="70"/>
      <c r="Q171" s="70"/>
      <c r="R171" s="70"/>
      <c r="S171" s="70"/>
      <c r="T171" s="71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6" t="s">
        <v>135</v>
      </c>
      <c r="AU171" s="16" t="s">
        <v>87</v>
      </c>
    </row>
    <row r="172" spans="1:65" s="2" customFormat="1" ht="16.5" customHeight="1">
      <c r="A172" s="33"/>
      <c r="B172" s="34"/>
      <c r="C172" s="214" t="s">
        <v>214</v>
      </c>
      <c r="D172" s="214" t="s">
        <v>137</v>
      </c>
      <c r="E172" s="215" t="s">
        <v>206</v>
      </c>
      <c r="F172" s="216" t="s">
        <v>207</v>
      </c>
      <c r="G172" s="217" t="s">
        <v>145</v>
      </c>
      <c r="H172" s="218">
        <v>2</v>
      </c>
      <c r="I172" s="219"/>
      <c r="J172" s="220">
        <f>ROUND(I172*H172,2)</f>
        <v>0</v>
      </c>
      <c r="K172" s="221"/>
      <c r="L172" s="222"/>
      <c r="M172" s="223" t="s">
        <v>1</v>
      </c>
      <c r="N172" s="224" t="s">
        <v>42</v>
      </c>
      <c r="O172" s="70"/>
      <c r="P172" s="192">
        <f>O172*H172</f>
        <v>0</v>
      </c>
      <c r="Q172" s="192">
        <v>5.0000000000000001E-4</v>
      </c>
      <c r="R172" s="192">
        <f>Q172*H172</f>
        <v>1E-3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168</v>
      </c>
      <c r="AT172" s="194" t="s">
        <v>137</v>
      </c>
      <c r="AU172" s="194" t="s">
        <v>87</v>
      </c>
      <c r="AY172" s="16" t="s">
        <v>123</v>
      </c>
      <c r="BE172" s="195">
        <f>IF(N172="základní",J172,0)</f>
        <v>0</v>
      </c>
      <c r="BF172" s="195">
        <f>IF(N172="snížená",J172,0)</f>
        <v>0</v>
      </c>
      <c r="BG172" s="195">
        <f>IF(N172="zákl. přenesená",J172,0)</f>
        <v>0</v>
      </c>
      <c r="BH172" s="195">
        <f>IF(N172="sníž. přenesená",J172,0)</f>
        <v>0</v>
      </c>
      <c r="BI172" s="195">
        <f>IF(N172="nulová",J172,0)</f>
        <v>0</v>
      </c>
      <c r="BJ172" s="16" t="s">
        <v>85</v>
      </c>
      <c r="BK172" s="195">
        <f>ROUND(I172*H172,2)</f>
        <v>0</v>
      </c>
      <c r="BL172" s="16" t="s">
        <v>168</v>
      </c>
      <c r="BM172" s="194" t="s">
        <v>215</v>
      </c>
    </row>
    <row r="173" spans="1:65" s="2" customFormat="1" ht="10.199999999999999">
      <c r="A173" s="33"/>
      <c r="B173" s="34"/>
      <c r="C173" s="35"/>
      <c r="D173" s="196" t="s">
        <v>133</v>
      </c>
      <c r="E173" s="35"/>
      <c r="F173" s="197" t="s">
        <v>207</v>
      </c>
      <c r="G173" s="35"/>
      <c r="H173" s="35"/>
      <c r="I173" s="198"/>
      <c r="J173" s="35"/>
      <c r="K173" s="35"/>
      <c r="L173" s="38"/>
      <c r="M173" s="199"/>
      <c r="N173" s="200"/>
      <c r="O173" s="70"/>
      <c r="P173" s="70"/>
      <c r="Q173" s="70"/>
      <c r="R173" s="70"/>
      <c r="S173" s="70"/>
      <c r="T173" s="71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6" t="s">
        <v>133</v>
      </c>
      <c r="AU173" s="16" t="s">
        <v>87</v>
      </c>
    </row>
    <row r="174" spans="1:65" s="13" customFormat="1" ht="10.199999999999999">
      <c r="B174" s="203"/>
      <c r="C174" s="204"/>
      <c r="D174" s="196" t="s">
        <v>150</v>
      </c>
      <c r="E174" s="204"/>
      <c r="F174" s="206" t="s">
        <v>216</v>
      </c>
      <c r="G174" s="204"/>
      <c r="H174" s="207">
        <v>2</v>
      </c>
      <c r="I174" s="208"/>
      <c r="J174" s="204"/>
      <c r="K174" s="204"/>
      <c r="L174" s="209"/>
      <c r="M174" s="210"/>
      <c r="N174" s="211"/>
      <c r="O174" s="211"/>
      <c r="P174" s="211"/>
      <c r="Q174" s="211"/>
      <c r="R174" s="211"/>
      <c r="S174" s="211"/>
      <c r="T174" s="212"/>
      <c r="AT174" s="213" t="s">
        <v>150</v>
      </c>
      <c r="AU174" s="213" t="s">
        <v>87</v>
      </c>
      <c r="AV174" s="13" t="s">
        <v>87</v>
      </c>
      <c r="AW174" s="13" t="s">
        <v>4</v>
      </c>
      <c r="AX174" s="13" t="s">
        <v>85</v>
      </c>
      <c r="AY174" s="213" t="s">
        <v>123</v>
      </c>
    </row>
    <row r="175" spans="1:65" s="2" customFormat="1" ht="37.799999999999997" customHeight="1">
      <c r="A175" s="33"/>
      <c r="B175" s="34"/>
      <c r="C175" s="182" t="s">
        <v>217</v>
      </c>
      <c r="D175" s="182" t="s">
        <v>127</v>
      </c>
      <c r="E175" s="183" t="s">
        <v>218</v>
      </c>
      <c r="F175" s="184" t="s">
        <v>219</v>
      </c>
      <c r="G175" s="185" t="s">
        <v>220</v>
      </c>
      <c r="H175" s="186">
        <v>231</v>
      </c>
      <c r="I175" s="187"/>
      <c r="J175" s="188">
        <f>ROUND(I175*H175,2)</f>
        <v>0</v>
      </c>
      <c r="K175" s="189"/>
      <c r="L175" s="38"/>
      <c r="M175" s="190" t="s">
        <v>1</v>
      </c>
      <c r="N175" s="191" t="s">
        <v>42</v>
      </c>
      <c r="O175" s="70"/>
      <c r="P175" s="192">
        <f>O175*H175</f>
        <v>0</v>
      </c>
      <c r="Q175" s="192">
        <v>0</v>
      </c>
      <c r="R175" s="192">
        <f>Q175*H175</f>
        <v>0</v>
      </c>
      <c r="S175" s="192">
        <v>0</v>
      </c>
      <c r="T175" s="19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4" t="s">
        <v>146</v>
      </c>
      <c r="AT175" s="194" t="s">
        <v>127</v>
      </c>
      <c r="AU175" s="194" t="s">
        <v>87</v>
      </c>
      <c r="AY175" s="16" t="s">
        <v>123</v>
      </c>
      <c r="BE175" s="195">
        <f>IF(N175="základní",J175,0)</f>
        <v>0</v>
      </c>
      <c r="BF175" s="195">
        <f>IF(N175="snížená",J175,0)</f>
        <v>0</v>
      </c>
      <c r="BG175" s="195">
        <f>IF(N175="zákl. přenesená",J175,0)</f>
        <v>0</v>
      </c>
      <c r="BH175" s="195">
        <f>IF(N175="sníž. přenesená",J175,0)</f>
        <v>0</v>
      </c>
      <c r="BI175" s="195">
        <f>IF(N175="nulová",J175,0)</f>
        <v>0</v>
      </c>
      <c r="BJ175" s="16" t="s">
        <v>85</v>
      </c>
      <c r="BK175" s="195">
        <f>ROUND(I175*H175,2)</f>
        <v>0</v>
      </c>
      <c r="BL175" s="16" t="s">
        <v>146</v>
      </c>
      <c r="BM175" s="194" t="s">
        <v>221</v>
      </c>
    </row>
    <row r="176" spans="1:65" s="2" customFormat="1" ht="28.8">
      <c r="A176" s="33"/>
      <c r="B176" s="34"/>
      <c r="C176" s="35"/>
      <c r="D176" s="196" t="s">
        <v>133</v>
      </c>
      <c r="E176" s="35"/>
      <c r="F176" s="197" t="s">
        <v>222</v>
      </c>
      <c r="G176" s="35"/>
      <c r="H176" s="35"/>
      <c r="I176" s="198"/>
      <c r="J176" s="35"/>
      <c r="K176" s="35"/>
      <c r="L176" s="38"/>
      <c r="M176" s="199"/>
      <c r="N176" s="200"/>
      <c r="O176" s="70"/>
      <c r="P176" s="70"/>
      <c r="Q176" s="70"/>
      <c r="R176" s="70"/>
      <c r="S176" s="70"/>
      <c r="T176" s="71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6" t="s">
        <v>133</v>
      </c>
      <c r="AU176" s="16" t="s">
        <v>87</v>
      </c>
    </row>
    <row r="177" spans="1:65" s="2" customFormat="1" ht="10.199999999999999">
      <c r="A177" s="33"/>
      <c r="B177" s="34"/>
      <c r="C177" s="35"/>
      <c r="D177" s="201" t="s">
        <v>135</v>
      </c>
      <c r="E177" s="35"/>
      <c r="F177" s="202" t="s">
        <v>223</v>
      </c>
      <c r="G177" s="35"/>
      <c r="H177" s="35"/>
      <c r="I177" s="198"/>
      <c r="J177" s="35"/>
      <c r="K177" s="35"/>
      <c r="L177" s="38"/>
      <c r="M177" s="199"/>
      <c r="N177" s="200"/>
      <c r="O177" s="70"/>
      <c r="P177" s="70"/>
      <c r="Q177" s="70"/>
      <c r="R177" s="70"/>
      <c r="S177" s="70"/>
      <c r="T177" s="71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6" t="s">
        <v>135</v>
      </c>
      <c r="AU177" s="16" t="s">
        <v>87</v>
      </c>
    </row>
    <row r="178" spans="1:65" s="2" customFormat="1" ht="16.5" customHeight="1">
      <c r="A178" s="33"/>
      <c r="B178" s="34"/>
      <c r="C178" s="214" t="s">
        <v>224</v>
      </c>
      <c r="D178" s="214" t="s">
        <v>137</v>
      </c>
      <c r="E178" s="215" t="s">
        <v>225</v>
      </c>
      <c r="F178" s="216" t="s">
        <v>226</v>
      </c>
      <c r="G178" s="217" t="s">
        <v>227</v>
      </c>
      <c r="H178" s="218">
        <v>231</v>
      </c>
      <c r="I178" s="219"/>
      <c r="J178" s="220">
        <f>ROUND(I178*H178,2)</f>
        <v>0</v>
      </c>
      <c r="K178" s="221"/>
      <c r="L178" s="222"/>
      <c r="M178" s="223" t="s">
        <v>1</v>
      </c>
      <c r="N178" s="224" t="s">
        <v>42</v>
      </c>
      <c r="O178" s="70"/>
      <c r="P178" s="192">
        <f>O178*H178</f>
        <v>0</v>
      </c>
      <c r="Q178" s="192">
        <v>1E-3</v>
      </c>
      <c r="R178" s="192">
        <f>Q178*H178</f>
        <v>0.23100000000000001</v>
      </c>
      <c r="S178" s="192">
        <v>0</v>
      </c>
      <c r="T178" s="193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4" t="s">
        <v>168</v>
      </c>
      <c r="AT178" s="194" t="s">
        <v>137</v>
      </c>
      <c r="AU178" s="194" t="s">
        <v>87</v>
      </c>
      <c r="AY178" s="16" t="s">
        <v>123</v>
      </c>
      <c r="BE178" s="195">
        <f>IF(N178="základní",J178,0)</f>
        <v>0</v>
      </c>
      <c r="BF178" s="195">
        <f>IF(N178="snížená",J178,0)</f>
        <v>0</v>
      </c>
      <c r="BG178" s="195">
        <f>IF(N178="zákl. přenesená",J178,0)</f>
        <v>0</v>
      </c>
      <c r="BH178" s="195">
        <f>IF(N178="sníž. přenesená",J178,0)</f>
        <v>0</v>
      </c>
      <c r="BI178" s="195">
        <f>IF(N178="nulová",J178,0)</f>
        <v>0</v>
      </c>
      <c r="BJ178" s="16" t="s">
        <v>85</v>
      </c>
      <c r="BK178" s="195">
        <f>ROUND(I178*H178,2)</f>
        <v>0</v>
      </c>
      <c r="BL178" s="16" t="s">
        <v>168</v>
      </c>
      <c r="BM178" s="194" t="s">
        <v>228</v>
      </c>
    </row>
    <row r="179" spans="1:65" s="2" customFormat="1" ht="10.199999999999999">
      <c r="A179" s="33"/>
      <c r="B179" s="34"/>
      <c r="C179" s="35"/>
      <c r="D179" s="196" t="s">
        <v>133</v>
      </c>
      <c r="E179" s="35"/>
      <c r="F179" s="197" t="s">
        <v>226</v>
      </c>
      <c r="G179" s="35"/>
      <c r="H179" s="35"/>
      <c r="I179" s="198"/>
      <c r="J179" s="35"/>
      <c r="K179" s="35"/>
      <c r="L179" s="38"/>
      <c r="M179" s="199"/>
      <c r="N179" s="200"/>
      <c r="O179" s="70"/>
      <c r="P179" s="70"/>
      <c r="Q179" s="70"/>
      <c r="R179" s="70"/>
      <c r="S179" s="70"/>
      <c r="T179" s="71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6" t="s">
        <v>133</v>
      </c>
      <c r="AU179" s="16" t="s">
        <v>87</v>
      </c>
    </row>
    <row r="180" spans="1:65" s="2" customFormat="1" ht="37.799999999999997" customHeight="1">
      <c r="A180" s="33"/>
      <c r="B180" s="34"/>
      <c r="C180" s="182" t="s">
        <v>229</v>
      </c>
      <c r="D180" s="182" t="s">
        <v>127</v>
      </c>
      <c r="E180" s="183" t="s">
        <v>230</v>
      </c>
      <c r="F180" s="184" t="s">
        <v>231</v>
      </c>
      <c r="G180" s="185" t="s">
        <v>220</v>
      </c>
      <c r="H180" s="186">
        <v>16</v>
      </c>
      <c r="I180" s="187"/>
      <c r="J180" s="188">
        <f>ROUND(I180*H180,2)</f>
        <v>0</v>
      </c>
      <c r="K180" s="189"/>
      <c r="L180" s="38"/>
      <c r="M180" s="190" t="s">
        <v>1</v>
      </c>
      <c r="N180" s="191" t="s">
        <v>42</v>
      </c>
      <c r="O180" s="70"/>
      <c r="P180" s="192">
        <f>O180*H180</f>
        <v>0</v>
      </c>
      <c r="Q180" s="192">
        <v>0</v>
      </c>
      <c r="R180" s="192">
        <f>Q180*H180</f>
        <v>0</v>
      </c>
      <c r="S180" s="192">
        <v>0</v>
      </c>
      <c r="T180" s="19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146</v>
      </c>
      <c r="AT180" s="194" t="s">
        <v>127</v>
      </c>
      <c r="AU180" s="194" t="s">
        <v>87</v>
      </c>
      <c r="AY180" s="16" t="s">
        <v>123</v>
      </c>
      <c r="BE180" s="195">
        <f>IF(N180="základní",J180,0)</f>
        <v>0</v>
      </c>
      <c r="BF180" s="195">
        <f>IF(N180="snížená",J180,0)</f>
        <v>0</v>
      </c>
      <c r="BG180" s="195">
        <f>IF(N180="zákl. přenesená",J180,0)</f>
        <v>0</v>
      </c>
      <c r="BH180" s="195">
        <f>IF(N180="sníž. přenesená",J180,0)</f>
        <v>0</v>
      </c>
      <c r="BI180" s="195">
        <f>IF(N180="nulová",J180,0)</f>
        <v>0</v>
      </c>
      <c r="BJ180" s="16" t="s">
        <v>85</v>
      </c>
      <c r="BK180" s="195">
        <f>ROUND(I180*H180,2)</f>
        <v>0</v>
      </c>
      <c r="BL180" s="16" t="s">
        <v>146</v>
      </c>
      <c r="BM180" s="194" t="s">
        <v>232</v>
      </c>
    </row>
    <row r="181" spans="1:65" s="2" customFormat="1" ht="28.8">
      <c r="A181" s="33"/>
      <c r="B181" s="34"/>
      <c r="C181" s="35"/>
      <c r="D181" s="196" t="s">
        <v>133</v>
      </c>
      <c r="E181" s="35"/>
      <c r="F181" s="197" t="s">
        <v>233</v>
      </c>
      <c r="G181" s="35"/>
      <c r="H181" s="35"/>
      <c r="I181" s="198"/>
      <c r="J181" s="35"/>
      <c r="K181" s="35"/>
      <c r="L181" s="38"/>
      <c r="M181" s="199"/>
      <c r="N181" s="200"/>
      <c r="O181" s="70"/>
      <c r="P181" s="70"/>
      <c r="Q181" s="70"/>
      <c r="R181" s="70"/>
      <c r="S181" s="70"/>
      <c r="T181" s="71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6" t="s">
        <v>133</v>
      </c>
      <c r="AU181" s="16" t="s">
        <v>87</v>
      </c>
    </row>
    <row r="182" spans="1:65" s="2" customFormat="1" ht="10.199999999999999">
      <c r="A182" s="33"/>
      <c r="B182" s="34"/>
      <c r="C182" s="35"/>
      <c r="D182" s="201" t="s">
        <v>135</v>
      </c>
      <c r="E182" s="35"/>
      <c r="F182" s="202" t="s">
        <v>234</v>
      </c>
      <c r="G182" s="35"/>
      <c r="H182" s="35"/>
      <c r="I182" s="198"/>
      <c r="J182" s="35"/>
      <c r="K182" s="35"/>
      <c r="L182" s="38"/>
      <c r="M182" s="199"/>
      <c r="N182" s="200"/>
      <c r="O182" s="70"/>
      <c r="P182" s="70"/>
      <c r="Q182" s="70"/>
      <c r="R182" s="70"/>
      <c r="S182" s="70"/>
      <c r="T182" s="71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6" t="s">
        <v>135</v>
      </c>
      <c r="AU182" s="16" t="s">
        <v>87</v>
      </c>
    </row>
    <row r="183" spans="1:65" s="2" customFormat="1" ht="16.5" customHeight="1">
      <c r="A183" s="33"/>
      <c r="B183" s="34"/>
      <c r="C183" s="214" t="s">
        <v>235</v>
      </c>
      <c r="D183" s="214" t="s">
        <v>137</v>
      </c>
      <c r="E183" s="215" t="s">
        <v>236</v>
      </c>
      <c r="F183" s="216" t="s">
        <v>237</v>
      </c>
      <c r="G183" s="217" t="s">
        <v>227</v>
      </c>
      <c r="H183" s="218">
        <v>16</v>
      </c>
      <c r="I183" s="219"/>
      <c r="J183" s="220">
        <f>ROUND(I183*H183,2)</f>
        <v>0</v>
      </c>
      <c r="K183" s="221"/>
      <c r="L183" s="222"/>
      <c r="M183" s="223" t="s">
        <v>1</v>
      </c>
      <c r="N183" s="224" t="s">
        <v>42</v>
      </c>
      <c r="O183" s="70"/>
      <c r="P183" s="192">
        <f>O183*H183</f>
        <v>0</v>
      </c>
      <c r="Q183" s="192">
        <v>1E-3</v>
      </c>
      <c r="R183" s="192">
        <f>Q183*H183</f>
        <v>1.6E-2</v>
      </c>
      <c r="S183" s="192">
        <v>0</v>
      </c>
      <c r="T183" s="19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4" t="s">
        <v>168</v>
      </c>
      <c r="AT183" s="194" t="s">
        <v>137</v>
      </c>
      <c r="AU183" s="194" t="s">
        <v>87</v>
      </c>
      <c r="AY183" s="16" t="s">
        <v>123</v>
      </c>
      <c r="BE183" s="195">
        <f>IF(N183="základní",J183,0)</f>
        <v>0</v>
      </c>
      <c r="BF183" s="195">
        <f>IF(N183="snížená",J183,0)</f>
        <v>0</v>
      </c>
      <c r="BG183" s="195">
        <f>IF(N183="zákl. přenesená",J183,0)</f>
        <v>0</v>
      </c>
      <c r="BH183" s="195">
        <f>IF(N183="sníž. přenesená",J183,0)</f>
        <v>0</v>
      </c>
      <c r="BI183" s="195">
        <f>IF(N183="nulová",J183,0)</f>
        <v>0</v>
      </c>
      <c r="BJ183" s="16" t="s">
        <v>85</v>
      </c>
      <c r="BK183" s="195">
        <f>ROUND(I183*H183,2)</f>
        <v>0</v>
      </c>
      <c r="BL183" s="16" t="s">
        <v>168</v>
      </c>
      <c r="BM183" s="194" t="s">
        <v>238</v>
      </c>
    </row>
    <row r="184" spans="1:65" s="2" customFormat="1" ht="10.199999999999999">
      <c r="A184" s="33"/>
      <c r="B184" s="34"/>
      <c r="C184" s="35"/>
      <c r="D184" s="196" t="s">
        <v>133</v>
      </c>
      <c r="E184" s="35"/>
      <c r="F184" s="197" t="s">
        <v>237</v>
      </c>
      <c r="G184" s="35"/>
      <c r="H184" s="35"/>
      <c r="I184" s="198"/>
      <c r="J184" s="35"/>
      <c r="K184" s="35"/>
      <c r="L184" s="38"/>
      <c r="M184" s="199"/>
      <c r="N184" s="200"/>
      <c r="O184" s="70"/>
      <c r="P184" s="70"/>
      <c r="Q184" s="70"/>
      <c r="R184" s="70"/>
      <c r="S184" s="70"/>
      <c r="T184" s="71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T184" s="16" t="s">
        <v>133</v>
      </c>
      <c r="AU184" s="16" t="s">
        <v>87</v>
      </c>
    </row>
    <row r="185" spans="1:65" s="2" customFormat="1" ht="21.75" customHeight="1">
      <c r="A185" s="33"/>
      <c r="B185" s="34"/>
      <c r="C185" s="182" t="s">
        <v>239</v>
      </c>
      <c r="D185" s="182" t="s">
        <v>127</v>
      </c>
      <c r="E185" s="183" t="s">
        <v>240</v>
      </c>
      <c r="F185" s="184" t="s">
        <v>241</v>
      </c>
      <c r="G185" s="185" t="s">
        <v>145</v>
      </c>
      <c r="H185" s="186">
        <v>30</v>
      </c>
      <c r="I185" s="187"/>
      <c r="J185" s="188">
        <f>ROUND(I185*H185,2)</f>
        <v>0</v>
      </c>
      <c r="K185" s="189"/>
      <c r="L185" s="38"/>
      <c r="M185" s="190" t="s">
        <v>1</v>
      </c>
      <c r="N185" s="191" t="s">
        <v>42</v>
      </c>
      <c r="O185" s="70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146</v>
      </c>
      <c r="AT185" s="194" t="s">
        <v>127</v>
      </c>
      <c r="AU185" s="194" t="s">
        <v>87</v>
      </c>
      <c r="AY185" s="16" t="s">
        <v>123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16" t="s">
        <v>85</v>
      </c>
      <c r="BK185" s="195">
        <f>ROUND(I185*H185,2)</f>
        <v>0</v>
      </c>
      <c r="BL185" s="16" t="s">
        <v>146</v>
      </c>
      <c r="BM185" s="194" t="s">
        <v>242</v>
      </c>
    </row>
    <row r="186" spans="1:65" s="2" customFormat="1" ht="10.199999999999999">
      <c r="A186" s="33"/>
      <c r="B186" s="34"/>
      <c r="C186" s="35"/>
      <c r="D186" s="196" t="s">
        <v>133</v>
      </c>
      <c r="E186" s="35"/>
      <c r="F186" s="197" t="s">
        <v>243</v>
      </c>
      <c r="G186" s="35"/>
      <c r="H186" s="35"/>
      <c r="I186" s="198"/>
      <c r="J186" s="35"/>
      <c r="K186" s="35"/>
      <c r="L186" s="38"/>
      <c r="M186" s="199"/>
      <c r="N186" s="200"/>
      <c r="O186" s="70"/>
      <c r="P186" s="70"/>
      <c r="Q186" s="70"/>
      <c r="R186" s="70"/>
      <c r="S186" s="70"/>
      <c r="T186" s="71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T186" s="16" t="s">
        <v>133</v>
      </c>
      <c r="AU186" s="16" t="s">
        <v>87</v>
      </c>
    </row>
    <row r="187" spans="1:65" s="2" customFormat="1" ht="10.199999999999999">
      <c r="A187" s="33"/>
      <c r="B187" s="34"/>
      <c r="C187" s="35"/>
      <c r="D187" s="201" t="s">
        <v>135</v>
      </c>
      <c r="E187" s="35"/>
      <c r="F187" s="202" t="s">
        <v>244</v>
      </c>
      <c r="G187" s="35"/>
      <c r="H187" s="35"/>
      <c r="I187" s="198"/>
      <c r="J187" s="35"/>
      <c r="K187" s="35"/>
      <c r="L187" s="38"/>
      <c r="M187" s="199"/>
      <c r="N187" s="200"/>
      <c r="O187" s="70"/>
      <c r="P187" s="70"/>
      <c r="Q187" s="70"/>
      <c r="R187" s="70"/>
      <c r="S187" s="70"/>
      <c r="T187" s="71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6" t="s">
        <v>135</v>
      </c>
      <c r="AU187" s="16" t="s">
        <v>87</v>
      </c>
    </row>
    <row r="188" spans="1:65" s="2" customFormat="1" ht="16.5" customHeight="1">
      <c r="A188" s="33"/>
      <c r="B188" s="34"/>
      <c r="C188" s="214" t="s">
        <v>245</v>
      </c>
      <c r="D188" s="214" t="s">
        <v>137</v>
      </c>
      <c r="E188" s="215" t="s">
        <v>246</v>
      </c>
      <c r="F188" s="216" t="s">
        <v>247</v>
      </c>
      <c r="G188" s="217" t="s">
        <v>145</v>
      </c>
      <c r="H188" s="218">
        <v>30</v>
      </c>
      <c r="I188" s="219"/>
      <c r="J188" s="220">
        <f>ROUND(I188*H188,2)</f>
        <v>0</v>
      </c>
      <c r="K188" s="221"/>
      <c r="L188" s="222"/>
      <c r="M188" s="223" t="s">
        <v>1</v>
      </c>
      <c r="N188" s="224" t="s">
        <v>42</v>
      </c>
      <c r="O188" s="70"/>
      <c r="P188" s="192">
        <f>O188*H188</f>
        <v>0</v>
      </c>
      <c r="Q188" s="192">
        <v>2.5500000000000002E-3</v>
      </c>
      <c r="R188" s="192">
        <f>Q188*H188</f>
        <v>7.6500000000000012E-2</v>
      </c>
      <c r="S188" s="192">
        <v>0</v>
      </c>
      <c r="T188" s="19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168</v>
      </c>
      <c r="AT188" s="194" t="s">
        <v>137</v>
      </c>
      <c r="AU188" s="194" t="s">
        <v>87</v>
      </c>
      <c r="AY188" s="16" t="s">
        <v>123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16" t="s">
        <v>85</v>
      </c>
      <c r="BK188" s="195">
        <f>ROUND(I188*H188,2)</f>
        <v>0</v>
      </c>
      <c r="BL188" s="16" t="s">
        <v>168</v>
      </c>
      <c r="BM188" s="194" t="s">
        <v>248</v>
      </c>
    </row>
    <row r="189" spans="1:65" s="2" customFormat="1" ht="10.199999999999999">
      <c r="A189" s="33"/>
      <c r="B189" s="34"/>
      <c r="C189" s="35"/>
      <c r="D189" s="196" t="s">
        <v>133</v>
      </c>
      <c r="E189" s="35"/>
      <c r="F189" s="197" t="s">
        <v>247</v>
      </c>
      <c r="G189" s="35"/>
      <c r="H189" s="35"/>
      <c r="I189" s="198"/>
      <c r="J189" s="35"/>
      <c r="K189" s="35"/>
      <c r="L189" s="38"/>
      <c r="M189" s="199"/>
      <c r="N189" s="200"/>
      <c r="O189" s="70"/>
      <c r="P189" s="70"/>
      <c r="Q189" s="70"/>
      <c r="R189" s="70"/>
      <c r="S189" s="70"/>
      <c r="T189" s="71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6" t="s">
        <v>133</v>
      </c>
      <c r="AU189" s="16" t="s">
        <v>87</v>
      </c>
    </row>
    <row r="190" spans="1:65" s="2" customFormat="1" ht="33" customHeight="1">
      <c r="A190" s="33"/>
      <c r="B190" s="34"/>
      <c r="C190" s="182" t="s">
        <v>249</v>
      </c>
      <c r="D190" s="182" t="s">
        <v>127</v>
      </c>
      <c r="E190" s="183" t="s">
        <v>250</v>
      </c>
      <c r="F190" s="184" t="s">
        <v>251</v>
      </c>
      <c r="G190" s="185" t="s">
        <v>145</v>
      </c>
      <c r="H190" s="186">
        <v>1</v>
      </c>
      <c r="I190" s="187"/>
      <c r="J190" s="188">
        <f>ROUND(I190*H190,2)</f>
        <v>0</v>
      </c>
      <c r="K190" s="189"/>
      <c r="L190" s="38"/>
      <c r="M190" s="190" t="s">
        <v>1</v>
      </c>
      <c r="N190" s="191" t="s">
        <v>42</v>
      </c>
      <c r="O190" s="70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146</v>
      </c>
      <c r="AT190" s="194" t="s">
        <v>127</v>
      </c>
      <c r="AU190" s="194" t="s">
        <v>87</v>
      </c>
      <c r="AY190" s="16" t="s">
        <v>123</v>
      </c>
      <c r="BE190" s="195">
        <f>IF(N190="základní",J190,0)</f>
        <v>0</v>
      </c>
      <c r="BF190" s="195">
        <f>IF(N190="snížená",J190,0)</f>
        <v>0</v>
      </c>
      <c r="BG190" s="195">
        <f>IF(N190="zákl. přenesená",J190,0)</f>
        <v>0</v>
      </c>
      <c r="BH190" s="195">
        <f>IF(N190="sníž. přenesená",J190,0)</f>
        <v>0</v>
      </c>
      <c r="BI190" s="195">
        <f>IF(N190="nulová",J190,0)</f>
        <v>0</v>
      </c>
      <c r="BJ190" s="16" t="s">
        <v>85</v>
      </c>
      <c r="BK190" s="195">
        <f>ROUND(I190*H190,2)</f>
        <v>0</v>
      </c>
      <c r="BL190" s="16" t="s">
        <v>146</v>
      </c>
      <c r="BM190" s="194" t="s">
        <v>252</v>
      </c>
    </row>
    <row r="191" spans="1:65" s="2" customFormat="1" ht="28.8">
      <c r="A191" s="33"/>
      <c r="B191" s="34"/>
      <c r="C191" s="35"/>
      <c r="D191" s="196" t="s">
        <v>133</v>
      </c>
      <c r="E191" s="35"/>
      <c r="F191" s="197" t="s">
        <v>253</v>
      </c>
      <c r="G191" s="35"/>
      <c r="H191" s="35"/>
      <c r="I191" s="198"/>
      <c r="J191" s="35"/>
      <c r="K191" s="35"/>
      <c r="L191" s="38"/>
      <c r="M191" s="199"/>
      <c r="N191" s="200"/>
      <c r="O191" s="70"/>
      <c r="P191" s="70"/>
      <c r="Q191" s="70"/>
      <c r="R191" s="70"/>
      <c r="S191" s="70"/>
      <c r="T191" s="71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6" t="s">
        <v>133</v>
      </c>
      <c r="AU191" s="16" t="s">
        <v>87</v>
      </c>
    </row>
    <row r="192" spans="1:65" s="2" customFormat="1" ht="10.199999999999999">
      <c r="A192" s="33"/>
      <c r="B192" s="34"/>
      <c r="C192" s="35"/>
      <c r="D192" s="201" t="s">
        <v>135</v>
      </c>
      <c r="E192" s="35"/>
      <c r="F192" s="202" t="s">
        <v>254</v>
      </c>
      <c r="G192" s="35"/>
      <c r="H192" s="35"/>
      <c r="I192" s="198"/>
      <c r="J192" s="35"/>
      <c r="K192" s="35"/>
      <c r="L192" s="38"/>
      <c r="M192" s="199"/>
      <c r="N192" s="200"/>
      <c r="O192" s="70"/>
      <c r="P192" s="70"/>
      <c r="Q192" s="70"/>
      <c r="R192" s="70"/>
      <c r="S192" s="70"/>
      <c r="T192" s="71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T192" s="16" t="s">
        <v>135</v>
      </c>
      <c r="AU192" s="16" t="s">
        <v>87</v>
      </c>
    </row>
    <row r="193" spans="1:65" s="2" customFormat="1" ht="37.799999999999997" customHeight="1">
      <c r="A193" s="33"/>
      <c r="B193" s="34"/>
      <c r="C193" s="182" t="s">
        <v>255</v>
      </c>
      <c r="D193" s="182" t="s">
        <v>127</v>
      </c>
      <c r="E193" s="183" t="s">
        <v>256</v>
      </c>
      <c r="F193" s="184" t="s">
        <v>257</v>
      </c>
      <c r="G193" s="185" t="s">
        <v>220</v>
      </c>
      <c r="H193" s="186">
        <v>56</v>
      </c>
      <c r="I193" s="187"/>
      <c r="J193" s="188">
        <f>ROUND(I193*H193,2)</f>
        <v>0</v>
      </c>
      <c r="K193" s="189"/>
      <c r="L193" s="38"/>
      <c r="M193" s="190" t="s">
        <v>1</v>
      </c>
      <c r="N193" s="191" t="s">
        <v>42</v>
      </c>
      <c r="O193" s="70"/>
      <c r="P193" s="192">
        <f>O193*H193</f>
        <v>0</v>
      </c>
      <c r="Q193" s="192">
        <v>0</v>
      </c>
      <c r="R193" s="192">
        <f>Q193*H193</f>
        <v>0</v>
      </c>
      <c r="S193" s="192">
        <v>0</v>
      </c>
      <c r="T193" s="193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4" t="s">
        <v>146</v>
      </c>
      <c r="AT193" s="194" t="s">
        <v>127</v>
      </c>
      <c r="AU193" s="194" t="s">
        <v>87</v>
      </c>
      <c r="AY193" s="16" t="s">
        <v>123</v>
      </c>
      <c r="BE193" s="195">
        <f>IF(N193="základní",J193,0)</f>
        <v>0</v>
      </c>
      <c r="BF193" s="195">
        <f>IF(N193="snížená",J193,0)</f>
        <v>0</v>
      </c>
      <c r="BG193" s="195">
        <f>IF(N193="zákl. přenesená",J193,0)</f>
        <v>0</v>
      </c>
      <c r="BH193" s="195">
        <f>IF(N193="sníž. přenesená",J193,0)</f>
        <v>0</v>
      </c>
      <c r="BI193" s="195">
        <f>IF(N193="nulová",J193,0)</f>
        <v>0</v>
      </c>
      <c r="BJ193" s="16" t="s">
        <v>85</v>
      </c>
      <c r="BK193" s="195">
        <f>ROUND(I193*H193,2)</f>
        <v>0</v>
      </c>
      <c r="BL193" s="16" t="s">
        <v>146</v>
      </c>
      <c r="BM193" s="194" t="s">
        <v>258</v>
      </c>
    </row>
    <row r="194" spans="1:65" s="2" customFormat="1" ht="38.4">
      <c r="A194" s="33"/>
      <c r="B194" s="34"/>
      <c r="C194" s="35"/>
      <c r="D194" s="196" t="s">
        <v>133</v>
      </c>
      <c r="E194" s="35"/>
      <c r="F194" s="197" t="s">
        <v>259</v>
      </c>
      <c r="G194" s="35"/>
      <c r="H194" s="35"/>
      <c r="I194" s="198"/>
      <c r="J194" s="35"/>
      <c r="K194" s="35"/>
      <c r="L194" s="38"/>
      <c r="M194" s="199"/>
      <c r="N194" s="200"/>
      <c r="O194" s="70"/>
      <c r="P194" s="70"/>
      <c r="Q194" s="70"/>
      <c r="R194" s="70"/>
      <c r="S194" s="70"/>
      <c r="T194" s="71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T194" s="16" t="s">
        <v>133</v>
      </c>
      <c r="AU194" s="16" t="s">
        <v>87</v>
      </c>
    </row>
    <row r="195" spans="1:65" s="2" customFormat="1" ht="10.199999999999999">
      <c r="A195" s="33"/>
      <c r="B195" s="34"/>
      <c r="C195" s="35"/>
      <c r="D195" s="201" t="s">
        <v>135</v>
      </c>
      <c r="E195" s="35"/>
      <c r="F195" s="202" t="s">
        <v>260</v>
      </c>
      <c r="G195" s="35"/>
      <c r="H195" s="35"/>
      <c r="I195" s="198"/>
      <c r="J195" s="35"/>
      <c r="K195" s="35"/>
      <c r="L195" s="38"/>
      <c r="M195" s="199"/>
      <c r="N195" s="200"/>
      <c r="O195" s="70"/>
      <c r="P195" s="70"/>
      <c r="Q195" s="70"/>
      <c r="R195" s="70"/>
      <c r="S195" s="70"/>
      <c r="T195" s="71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6" t="s">
        <v>135</v>
      </c>
      <c r="AU195" s="16" t="s">
        <v>87</v>
      </c>
    </row>
    <row r="196" spans="1:65" s="13" customFormat="1" ht="10.199999999999999">
      <c r="B196" s="203"/>
      <c r="C196" s="204"/>
      <c r="D196" s="196" t="s">
        <v>150</v>
      </c>
      <c r="E196" s="205" t="s">
        <v>1</v>
      </c>
      <c r="F196" s="206" t="s">
        <v>261</v>
      </c>
      <c r="G196" s="204"/>
      <c r="H196" s="207">
        <v>56</v>
      </c>
      <c r="I196" s="208"/>
      <c r="J196" s="204"/>
      <c r="K196" s="204"/>
      <c r="L196" s="209"/>
      <c r="M196" s="210"/>
      <c r="N196" s="211"/>
      <c r="O196" s="211"/>
      <c r="P196" s="211"/>
      <c r="Q196" s="211"/>
      <c r="R196" s="211"/>
      <c r="S196" s="211"/>
      <c r="T196" s="212"/>
      <c r="AT196" s="213" t="s">
        <v>150</v>
      </c>
      <c r="AU196" s="213" t="s">
        <v>87</v>
      </c>
      <c r="AV196" s="13" t="s">
        <v>87</v>
      </c>
      <c r="AW196" s="13" t="s">
        <v>34</v>
      </c>
      <c r="AX196" s="13" t="s">
        <v>85</v>
      </c>
      <c r="AY196" s="213" t="s">
        <v>123</v>
      </c>
    </row>
    <row r="197" spans="1:65" s="2" customFormat="1" ht="24.15" customHeight="1">
      <c r="A197" s="33"/>
      <c r="B197" s="34"/>
      <c r="C197" s="214" t="s">
        <v>262</v>
      </c>
      <c r="D197" s="214" t="s">
        <v>137</v>
      </c>
      <c r="E197" s="215" t="s">
        <v>263</v>
      </c>
      <c r="F197" s="216" t="s">
        <v>264</v>
      </c>
      <c r="G197" s="217" t="s">
        <v>220</v>
      </c>
      <c r="H197" s="218">
        <v>64.400000000000006</v>
      </c>
      <c r="I197" s="219"/>
      <c r="J197" s="220">
        <f>ROUND(I197*H197,2)</f>
        <v>0</v>
      </c>
      <c r="K197" s="221"/>
      <c r="L197" s="222"/>
      <c r="M197" s="223" t="s">
        <v>1</v>
      </c>
      <c r="N197" s="224" t="s">
        <v>42</v>
      </c>
      <c r="O197" s="70"/>
      <c r="P197" s="192">
        <f>O197*H197</f>
        <v>0</v>
      </c>
      <c r="Q197" s="192">
        <v>1.2E-4</v>
      </c>
      <c r="R197" s="192">
        <f>Q197*H197</f>
        <v>7.7280000000000005E-3</v>
      </c>
      <c r="S197" s="192">
        <v>0</v>
      </c>
      <c r="T197" s="193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168</v>
      </c>
      <c r="AT197" s="194" t="s">
        <v>137</v>
      </c>
      <c r="AU197" s="194" t="s">
        <v>87</v>
      </c>
      <c r="AY197" s="16" t="s">
        <v>123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16" t="s">
        <v>85</v>
      </c>
      <c r="BK197" s="195">
        <f>ROUND(I197*H197,2)</f>
        <v>0</v>
      </c>
      <c r="BL197" s="16" t="s">
        <v>168</v>
      </c>
      <c r="BM197" s="194" t="s">
        <v>265</v>
      </c>
    </row>
    <row r="198" spans="1:65" s="2" customFormat="1" ht="19.2">
      <c r="A198" s="33"/>
      <c r="B198" s="34"/>
      <c r="C198" s="35"/>
      <c r="D198" s="196" t="s">
        <v>133</v>
      </c>
      <c r="E198" s="35"/>
      <c r="F198" s="197" t="s">
        <v>264</v>
      </c>
      <c r="G198" s="35"/>
      <c r="H198" s="35"/>
      <c r="I198" s="198"/>
      <c r="J198" s="35"/>
      <c r="K198" s="35"/>
      <c r="L198" s="38"/>
      <c r="M198" s="199"/>
      <c r="N198" s="200"/>
      <c r="O198" s="70"/>
      <c r="P198" s="70"/>
      <c r="Q198" s="70"/>
      <c r="R198" s="70"/>
      <c r="S198" s="70"/>
      <c r="T198" s="71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T198" s="16" t="s">
        <v>133</v>
      </c>
      <c r="AU198" s="16" t="s">
        <v>87</v>
      </c>
    </row>
    <row r="199" spans="1:65" s="13" customFormat="1" ht="10.199999999999999">
      <c r="B199" s="203"/>
      <c r="C199" s="204"/>
      <c r="D199" s="196" t="s">
        <v>150</v>
      </c>
      <c r="E199" s="204"/>
      <c r="F199" s="206" t="s">
        <v>266</v>
      </c>
      <c r="G199" s="204"/>
      <c r="H199" s="207">
        <v>64.400000000000006</v>
      </c>
      <c r="I199" s="208"/>
      <c r="J199" s="204"/>
      <c r="K199" s="204"/>
      <c r="L199" s="209"/>
      <c r="M199" s="210"/>
      <c r="N199" s="211"/>
      <c r="O199" s="211"/>
      <c r="P199" s="211"/>
      <c r="Q199" s="211"/>
      <c r="R199" s="211"/>
      <c r="S199" s="211"/>
      <c r="T199" s="212"/>
      <c r="AT199" s="213" t="s">
        <v>150</v>
      </c>
      <c r="AU199" s="213" t="s">
        <v>87</v>
      </c>
      <c r="AV199" s="13" t="s">
        <v>87</v>
      </c>
      <c r="AW199" s="13" t="s">
        <v>4</v>
      </c>
      <c r="AX199" s="13" t="s">
        <v>85</v>
      </c>
      <c r="AY199" s="213" t="s">
        <v>123</v>
      </c>
    </row>
    <row r="200" spans="1:65" s="2" customFormat="1" ht="37.799999999999997" customHeight="1">
      <c r="A200" s="33"/>
      <c r="B200" s="34"/>
      <c r="C200" s="182" t="s">
        <v>267</v>
      </c>
      <c r="D200" s="182" t="s">
        <v>127</v>
      </c>
      <c r="E200" s="183" t="s">
        <v>268</v>
      </c>
      <c r="F200" s="184" t="s">
        <v>269</v>
      </c>
      <c r="G200" s="185" t="s">
        <v>220</v>
      </c>
      <c r="H200" s="186">
        <v>320</v>
      </c>
      <c r="I200" s="187"/>
      <c r="J200" s="188">
        <f>ROUND(I200*H200,2)</f>
        <v>0</v>
      </c>
      <c r="K200" s="189"/>
      <c r="L200" s="38"/>
      <c r="M200" s="190" t="s">
        <v>1</v>
      </c>
      <c r="N200" s="191" t="s">
        <v>42</v>
      </c>
      <c r="O200" s="70"/>
      <c r="P200" s="192">
        <f>O200*H200</f>
        <v>0</v>
      </c>
      <c r="Q200" s="192">
        <v>0</v>
      </c>
      <c r="R200" s="192">
        <f>Q200*H200</f>
        <v>0</v>
      </c>
      <c r="S200" s="192">
        <v>0</v>
      </c>
      <c r="T200" s="193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146</v>
      </c>
      <c r="AT200" s="194" t="s">
        <v>127</v>
      </c>
      <c r="AU200" s="194" t="s">
        <v>87</v>
      </c>
      <c r="AY200" s="16" t="s">
        <v>123</v>
      </c>
      <c r="BE200" s="195">
        <f>IF(N200="základní",J200,0)</f>
        <v>0</v>
      </c>
      <c r="BF200" s="195">
        <f>IF(N200="snížená",J200,0)</f>
        <v>0</v>
      </c>
      <c r="BG200" s="195">
        <f>IF(N200="zákl. přenesená",J200,0)</f>
        <v>0</v>
      </c>
      <c r="BH200" s="195">
        <f>IF(N200="sníž. přenesená",J200,0)</f>
        <v>0</v>
      </c>
      <c r="BI200" s="195">
        <f>IF(N200="nulová",J200,0)</f>
        <v>0</v>
      </c>
      <c r="BJ200" s="16" t="s">
        <v>85</v>
      </c>
      <c r="BK200" s="195">
        <f>ROUND(I200*H200,2)</f>
        <v>0</v>
      </c>
      <c r="BL200" s="16" t="s">
        <v>146</v>
      </c>
      <c r="BM200" s="194" t="s">
        <v>270</v>
      </c>
    </row>
    <row r="201" spans="1:65" s="2" customFormat="1" ht="28.8">
      <c r="A201" s="33"/>
      <c r="B201" s="34"/>
      <c r="C201" s="35"/>
      <c r="D201" s="196" t="s">
        <v>133</v>
      </c>
      <c r="E201" s="35"/>
      <c r="F201" s="197" t="s">
        <v>271</v>
      </c>
      <c r="G201" s="35"/>
      <c r="H201" s="35"/>
      <c r="I201" s="198"/>
      <c r="J201" s="35"/>
      <c r="K201" s="35"/>
      <c r="L201" s="38"/>
      <c r="M201" s="199"/>
      <c r="N201" s="200"/>
      <c r="O201" s="70"/>
      <c r="P201" s="70"/>
      <c r="Q201" s="70"/>
      <c r="R201" s="70"/>
      <c r="S201" s="70"/>
      <c r="T201" s="71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T201" s="16" t="s">
        <v>133</v>
      </c>
      <c r="AU201" s="16" t="s">
        <v>87</v>
      </c>
    </row>
    <row r="202" spans="1:65" s="2" customFormat="1" ht="10.199999999999999">
      <c r="A202" s="33"/>
      <c r="B202" s="34"/>
      <c r="C202" s="35"/>
      <c r="D202" s="201" t="s">
        <v>135</v>
      </c>
      <c r="E202" s="35"/>
      <c r="F202" s="202" t="s">
        <v>272</v>
      </c>
      <c r="G202" s="35"/>
      <c r="H202" s="35"/>
      <c r="I202" s="198"/>
      <c r="J202" s="35"/>
      <c r="K202" s="35"/>
      <c r="L202" s="38"/>
      <c r="M202" s="199"/>
      <c r="N202" s="200"/>
      <c r="O202" s="70"/>
      <c r="P202" s="70"/>
      <c r="Q202" s="70"/>
      <c r="R202" s="70"/>
      <c r="S202" s="70"/>
      <c r="T202" s="71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6" t="s">
        <v>135</v>
      </c>
      <c r="AU202" s="16" t="s">
        <v>87</v>
      </c>
    </row>
    <row r="203" spans="1:65" s="2" customFormat="1" ht="24.15" customHeight="1">
      <c r="A203" s="33"/>
      <c r="B203" s="34"/>
      <c r="C203" s="214" t="s">
        <v>273</v>
      </c>
      <c r="D203" s="214" t="s">
        <v>137</v>
      </c>
      <c r="E203" s="215" t="s">
        <v>274</v>
      </c>
      <c r="F203" s="216" t="s">
        <v>275</v>
      </c>
      <c r="G203" s="217" t="s">
        <v>220</v>
      </c>
      <c r="H203" s="218">
        <v>368</v>
      </c>
      <c r="I203" s="219"/>
      <c r="J203" s="220">
        <f>ROUND(I203*H203,2)</f>
        <v>0</v>
      </c>
      <c r="K203" s="221"/>
      <c r="L203" s="222"/>
      <c r="M203" s="223" t="s">
        <v>1</v>
      </c>
      <c r="N203" s="224" t="s">
        <v>42</v>
      </c>
      <c r="O203" s="70"/>
      <c r="P203" s="192">
        <f>O203*H203</f>
        <v>0</v>
      </c>
      <c r="Q203" s="192">
        <v>6.4000000000000005E-4</v>
      </c>
      <c r="R203" s="192">
        <f>Q203*H203</f>
        <v>0.23552000000000001</v>
      </c>
      <c r="S203" s="192">
        <v>0</v>
      </c>
      <c r="T203" s="193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168</v>
      </c>
      <c r="AT203" s="194" t="s">
        <v>137</v>
      </c>
      <c r="AU203" s="194" t="s">
        <v>87</v>
      </c>
      <c r="AY203" s="16" t="s">
        <v>123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16" t="s">
        <v>85</v>
      </c>
      <c r="BK203" s="195">
        <f>ROUND(I203*H203,2)</f>
        <v>0</v>
      </c>
      <c r="BL203" s="16" t="s">
        <v>168</v>
      </c>
      <c r="BM203" s="194" t="s">
        <v>276</v>
      </c>
    </row>
    <row r="204" spans="1:65" s="2" customFormat="1" ht="19.2">
      <c r="A204" s="33"/>
      <c r="B204" s="34"/>
      <c r="C204" s="35"/>
      <c r="D204" s="196" t="s">
        <v>133</v>
      </c>
      <c r="E204" s="35"/>
      <c r="F204" s="197" t="s">
        <v>275</v>
      </c>
      <c r="G204" s="35"/>
      <c r="H204" s="35"/>
      <c r="I204" s="198"/>
      <c r="J204" s="35"/>
      <c r="K204" s="35"/>
      <c r="L204" s="38"/>
      <c r="M204" s="199"/>
      <c r="N204" s="200"/>
      <c r="O204" s="70"/>
      <c r="P204" s="70"/>
      <c r="Q204" s="70"/>
      <c r="R204" s="70"/>
      <c r="S204" s="70"/>
      <c r="T204" s="71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T204" s="16" t="s">
        <v>133</v>
      </c>
      <c r="AU204" s="16" t="s">
        <v>87</v>
      </c>
    </row>
    <row r="205" spans="1:65" s="13" customFormat="1" ht="10.199999999999999">
      <c r="B205" s="203"/>
      <c r="C205" s="204"/>
      <c r="D205" s="196" t="s">
        <v>150</v>
      </c>
      <c r="E205" s="204"/>
      <c r="F205" s="206" t="s">
        <v>277</v>
      </c>
      <c r="G205" s="204"/>
      <c r="H205" s="207">
        <v>368</v>
      </c>
      <c r="I205" s="208"/>
      <c r="J205" s="204"/>
      <c r="K205" s="204"/>
      <c r="L205" s="209"/>
      <c r="M205" s="210"/>
      <c r="N205" s="211"/>
      <c r="O205" s="211"/>
      <c r="P205" s="211"/>
      <c r="Q205" s="211"/>
      <c r="R205" s="211"/>
      <c r="S205" s="211"/>
      <c r="T205" s="212"/>
      <c r="AT205" s="213" t="s">
        <v>150</v>
      </c>
      <c r="AU205" s="213" t="s">
        <v>87</v>
      </c>
      <c r="AV205" s="13" t="s">
        <v>87</v>
      </c>
      <c r="AW205" s="13" t="s">
        <v>4</v>
      </c>
      <c r="AX205" s="13" t="s">
        <v>85</v>
      </c>
      <c r="AY205" s="213" t="s">
        <v>123</v>
      </c>
    </row>
    <row r="206" spans="1:65" s="12" customFormat="1" ht="22.8" customHeight="1">
      <c r="B206" s="166"/>
      <c r="C206" s="167"/>
      <c r="D206" s="168" t="s">
        <v>76</v>
      </c>
      <c r="E206" s="180" t="s">
        <v>278</v>
      </c>
      <c r="F206" s="180" t="s">
        <v>279</v>
      </c>
      <c r="G206" s="167"/>
      <c r="H206" s="167"/>
      <c r="I206" s="170"/>
      <c r="J206" s="181">
        <f>BK206</f>
        <v>0</v>
      </c>
      <c r="K206" s="167"/>
      <c r="L206" s="172"/>
      <c r="M206" s="173"/>
      <c r="N206" s="174"/>
      <c r="O206" s="174"/>
      <c r="P206" s="175">
        <f>SUM(P207:P371)</f>
        <v>0</v>
      </c>
      <c r="Q206" s="174"/>
      <c r="R206" s="175">
        <f>SUM(R207:R371)</f>
        <v>31.954743999999998</v>
      </c>
      <c r="S206" s="174"/>
      <c r="T206" s="176">
        <f>SUM(T207:T371)</f>
        <v>106.7998</v>
      </c>
      <c r="AR206" s="177" t="s">
        <v>139</v>
      </c>
      <c r="AT206" s="178" t="s">
        <v>76</v>
      </c>
      <c r="AU206" s="178" t="s">
        <v>85</v>
      </c>
      <c r="AY206" s="177" t="s">
        <v>123</v>
      </c>
      <c r="BK206" s="179">
        <f>SUM(BK207:BK371)</f>
        <v>0</v>
      </c>
    </row>
    <row r="207" spans="1:65" s="2" customFormat="1" ht="24.15" customHeight="1">
      <c r="A207" s="33"/>
      <c r="B207" s="34"/>
      <c r="C207" s="182" t="s">
        <v>85</v>
      </c>
      <c r="D207" s="182" t="s">
        <v>127</v>
      </c>
      <c r="E207" s="183" t="s">
        <v>280</v>
      </c>
      <c r="F207" s="184" t="s">
        <v>281</v>
      </c>
      <c r="G207" s="185" t="s">
        <v>282</v>
      </c>
      <c r="H207" s="186">
        <v>0.26600000000000001</v>
      </c>
      <c r="I207" s="187"/>
      <c r="J207" s="188">
        <f>ROUND(I207*H207,2)</f>
        <v>0</v>
      </c>
      <c r="K207" s="189"/>
      <c r="L207" s="38"/>
      <c r="M207" s="190" t="s">
        <v>1</v>
      </c>
      <c r="N207" s="191" t="s">
        <v>42</v>
      </c>
      <c r="O207" s="70"/>
      <c r="P207" s="192">
        <f>O207*H207</f>
        <v>0</v>
      </c>
      <c r="Q207" s="192">
        <v>0</v>
      </c>
      <c r="R207" s="192">
        <f>Q207*H207</f>
        <v>0</v>
      </c>
      <c r="S207" s="192">
        <v>0</v>
      </c>
      <c r="T207" s="193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146</v>
      </c>
      <c r="AT207" s="194" t="s">
        <v>127</v>
      </c>
      <c r="AU207" s="194" t="s">
        <v>87</v>
      </c>
      <c r="AY207" s="16" t="s">
        <v>123</v>
      </c>
      <c r="BE207" s="195">
        <f>IF(N207="základní",J207,0)</f>
        <v>0</v>
      </c>
      <c r="BF207" s="195">
        <f>IF(N207="snížená",J207,0)</f>
        <v>0</v>
      </c>
      <c r="BG207" s="195">
        <f>IF(N207="zákl. přenesená",J207,0)</f>
        <v>0</v>
      </c>
      <c r="BH207" s="195">
        <f>IF(N207="sníž. přenesená",J207,0)</f>
        <v>0</v>
      </c>
      <c r="BI207" s="195">
        <f>IF(N207="nulová",J207,0)</f>
        <v>0</v>
      </c>
      <c r="BJ207" s="16" t="s">
        <v>85</v>
      </c>
      <c r="BK207" s="195">
        <f>ROUND(I207*H207,2)</f>
        <v>0</v>
      </c>
      <c r="BL207" s="16" t="s">
        <v>146</v>
      </c>
      <c r="BM207" s="194" t="s">
        <v>283</v>
      </c>
    </row>
    <row r="208" spans="1:65" s="2" customFormat="1" ht="19.2">
      <c r="A208" s="33"/>
      <c r="B208" s="34"/>
      <c r="C208" s="35"/>
      <c r="D208" s="196" t="s">
        <v>133</v>
      </c>
      <c r="E208" s="35"/>
      <c r="F208" s="197" t="s">
        <v>284</v>
      </c>
      <c r="G208" s="35"/>
      <c r="H208" s="35"/>
      <c r="I208" s="198"/>
      <c r="J208" s="35"/>
      <c r="K208" s="35"/>
      <c r="L208" s="38"/>
      <c r="M208" s="199"/>
      <c r="N208" s="200"/>
      <c r="O208" s="70"/>
      <c r="P208" s="70"/>
      <c r="Q208" s="70"/>
      <c r="R208" s="70"/>
      <c r="S208" s="70"/>
      <c r="T208" s="71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6" t="s">
        <v>133</v>
      </c>
      <c r="AU208" s="16" t="s">
        <v>87</v>
      </c>
    </row>
    <row r="209" spans="1:65" s="2" customFormat="1" ht="10.199999999999999">
      <c r="A209" s="33"/>
      <c r="B209" s="34"/>
      <c r="C209" s="35"/>
      <c r="D209" s="201" t="s">
        <v>135</v>
      </c>
      <c r="E209" s="35"/>
      <c r="F209" s="202" t="s">
        <v>285</v>
      </c>
      <c r="G209" s="35"/>
      <c r="H209" s="35"/>
      <c r="I209" s="198"/>
      <c r="J209" s="35"/>
      <c r="K209" s="35"/>
      <c r="L209" s="38"/>
      <c r="M209" s="199"/>
      <c r="N209" s="200"/>
      <c r="O209" s="70"/>
      <c r="P209" s="70"/>
      <c r="Q209" s="70"/>
      <c r="R209" s="70"/>
      <c r="S209" s="70"/>
      <c r="T209" s="71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6" t="s">
        <v>135</v>
      </c>
      <c r="AU209" s="16" t="s">
        <v>87</v>
      </c>
    </row>
    <row r="210" spans="1:65" s="2" customFormat="1" ht="21.75" customHeight="1">
      <c r="A210" s="33"/>
      <c r="B210" s="34"/>
      <c r="C210" s="182" t="s">
        <v>87</v>
      </c>
      <c r="D210" s="182" t="s">
        <v>127</v>
      </c>
      <c r="E210" s="183" t="s">
        <v>286</v>
      </c>
      <c r="F210" s="184" t="s">
        <v>287</v>
      </c>
      <c r="G210" s="185" t="s">
        <v>288</v>
      </c>
      <c r="H210" s="186">
        <v>59.7</v>
      </c>
      <c r="I210" s="187"/>
      <c r="J210" s="188">
        <f>ROUND(I210*H210,2)</f>
        <v>0</v>
      </c>
      <c r="K210" s="189"/>
      <c r="L210" s="38"/>
      <c r="M210" s="190" t="s">
        <v>1</v>
      </c>
      <c r="N210" s="191" t="s">
        <v>42</v>
      </c>
      <c r="O210" s="70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146</v>
      </c>
      <c r="AT210" s="194" t="s">
        <v>127</v>
      </c>
      <c r="AU210" s="194" t="s">
        <v>87</v>
      </c>
      <c r="AY210" s="16" t="s">
        <v>123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16" t="s">
        <v>85</v>
      </c>
      <c r="BK210" s="195">
        <f>ROUND(I210*H210,2)</f>
        <v>0</v>
      </c>
      <c r="BL210" s="16" t="s">
        <v>146</v>
      </c>
      <c r="BM210" s="194" t="s">
        <v>289</v>
      </c>
    </row>
    <row r="211" spans="1:65" s="2" customFormat="1" ht="28.8">
      <c r="A211" s="33"/>
      <c r="B211" s="34"/>
      <c r="C211" s="35"/>
      <c r="D211" s="196" t="s">
        <v>133</v>
      </c>
      <c r="E211" s="35"/>
      <c r="F211" s="197" t="s">
        <v>290</v>
      </c>
      <c r="G211" s="35"/>
      <c r="H211" s="35"/>
      <c r="I211" s="198"/>
      <c r="J211" s="35"/>
      <c r="K211" s="35"/>
      <c r="L211" s="38"/>
      <c r="M211" s="199"/>
      <c r="N211" s="200"/>
      <c r="O211" s="70"/>
      <c r="P211" s="70"/>
      <c r="Q211" s="70"/>
      <c r="R211" s="70"/>
      <c r="S211" s="70"/>
      <c r="T211" s="71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6" t="s">
        <v>133</v>
      </c>
      <c r="AU211" s="16" t="s">
        <v>87</v>
      </c>
    </row>
    <row r="212" spans="1:65" s="2" customFormat="1" ht="10.199999999999999">
      <c r="A212" s="33"/>
      <c r="B212" s="34"/>
      <c r="C212" s="35"/>
      <c r="D212" s="201" t="s">
        <v>135</v>
      </c>
      <c r="E212" s="35"/>
      <c r="F212" s="202" t="s">
        <v>291</v>
      </c>
      <c r="G212" s="35"/>
      <c r="H212" s="35"/>
      <c r="I212" s="198"/>
      <c r="J212" s="35"/>
      <c r="K212" s="35"/>
      <c r="L212" s="38"/>
      <c r="M212" s="199"/>
      <c r="N212" s="200"/>
      <c r="O212" s="70"/>
      <c r="P212" s="70"/>
      <c r="Q212" s="70"/>
      <c r="R212" s="70"/>
      <c r="S212" s="70"/>
      <c r="T212" s="71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T212" s="16" t="s">
        <v>135</v>
      </c>
      <c r="AU212" s="16" t="s">
        <v>87</v>
      </c>
    </row>
    <row r="213" spans="1:65" s="13" customFormat="1" ht="10.199999999999999">
      <c r="B213" s="203"/>
      <c r="C213" s="204"/>
      <c r="D213" s="196" t="s">
        <v>150</v>
      </c>
      <c r="E213" s="205" t="s">
        <v>1</v>
      </c>
      <c r="F213" s="206" t="s">
        <v>292</v>
      </c>
      <c r="G213" s="204"/>
      <c r="H213" s="207">
        <v>59.7</v>
      </c>
      <c r="I213" s="208"/>
      <c r="J213" s="204"/>
      <c r="K213" s="204"/>
      <c r="L213" s="209"/>
      <c r="M213" s="210"/>
      <c r="N213" s="211"/>
      <c r="O213" s="211"/>
      <c r="P213" s="211"/>
      <c r="Q213" s="211"/>
      <c r="R213" s="211"/>
      <c r="S213" s="211"/>
      <c r="T213" s="212"/>
      <c r="AT213" s="213" t="s">
        <v>150</v>
      </c>
      <c r="AU213" s="213" t="s">
        <v>87</v>
      </c>
      <c r="AV213" s="13" t="s">
        <v>87</v>
      </c>
      <c r="AW213" s="13" t="s">
        <v>34</v>
      </c>
      <c r="AX213" s="13" t="s">
        <v>85</v>
      </c>
      <c r="AY213" s="213" t="s">
        <v>123</v>
      </c>
    </row>
    <row r="214" spans="1:65" s="2" customFormat="1" ht="24.15" customHeight="1">
      <c r="A214" s="33"/>
      <c r="B214" s="34"/>
      <c r="C214" s="182" t="s">
        <v>139</v>
      </c>
      <c r="D214" s="182" t="s">
        <v>127</v>
      </c>
      <c r="E214" s="183" t="s">
        <v>293</v>
      </c>
      <c r="F214" s="184" t="s">
        <v>294</v>
      </c>
      <c r="G214" s="185" t="s">
        <v>295</v>
      </c>
      <c r="H214" s="186">
        <v>4.8</v>
      </c>
      <c r="I214" s="187"/>
      <c r="J214" s="188">
        <f>ROUND(I214*H214,2)</f>
        <v>0</v>
      </c>
      <c r="K214" s="189"/>
      <c r="L214" s="38"/>
      <c r="M214" s="190" t="s">
        <v>1</v>
      </c>
      <c r="N214" s="191" t="s">
        <v>42</v>
      </c>
      <c r="O214" s="70"/>
      <c r="P214" s="192">
        <f>O214*H214</f>
        <v>0</v>
      </c>
      <c r="Q214" s="192">
        <v>0</v>
      </c>
      <c r="R214" s="192">
        <f>Q214*H214</f>
        <v>0</v>
      </c>
      <c r="S214" s="192">
        <v>0</v>
      </c>
      <c r="T214" s="193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4" t="s">
        <v>146</v>
      </c>
      <c r="AT214" s="194" t="s">
        <v>127</v>
      </c>
      <c r="AU214" s="194" t="s">
        <v>87</v>
      </c>
      <c r="AY214" s="16" t="s">
        <v>123</v>
      </c>
      <c r="BE214" s="195">
        <f>IF(N214="základní",J214,0)</f>
        <v>0</v>
      </c>
      <c r="BF214" s="195">
        <f>IF(N214="snížená",J214,0)</f>
        <v>0</v>
      </c>
      <c r="BG214" s="195">
        <f>IF(N214="zákl. přenesená",J214,0)</f>
        <v>0</v>
      </c>
      <c r="BH214" s="195">
        <f>IF(N214="sníž. přenesená",J214,0)</f>
        <v>0</v>
      </c>
      <c r="BI214" s="195">
        <f>IF(N214="nulová",J214,0)</f>
        <v>0</v>
      </c>
      <c r="BJ214" s="16" t="s">
        <v>85</v>
      </c>
      <c r="BK214" s="195">
        <f>ROUND(I214*H214,2)</f>
        <v>0</v>
      </c>
      <c r="BL214" s="16" t="s">
        <v>146</v>
      </c>
      <c r="BM214" s="194" t="s">
        <v>296</v>
      </c>
    </row>
    <row r="215" spans="1:65" s="2" customFormat="1" ht="28.8">
      <c r="A215" s="33"/>
      <c r="B215" s="34"/>
      <c r="C215" s="35"/>
      <c r="D215" s="196" t="s">
        <v>133</v>
      </c>
      <c r="E215" s="35"/>
      <c r="F215" s="197" t="s">
        <v>297</v>
      </c>
      <c r="G215" s="35"/>
      <c r="H215" s="35"/>
      <c r="I215" s="198"/>
      <c r="J215" s="35"/>
      <c r="K215" s="35"/>
      <c r="L215" s="38"/>
      <c r="M215" s="199"/>
      <c r="N215" s="200"/>
      <c r="O215" s="70"/>
      <c r="P215" s="70"/>
      <c r="Q215" s="70"/>
      <c r="R215" s="70"/>
      <c r="S215" s="70"/>
      <c r="T215" s="71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T215" s="16" t="s">
        <v>133</v>
      </c>
      <c r="AU215" s="16" t="s">
        <v>87</v>
      </c>
    </row>
    <row r="216" spans="1:65" s="2" customFormat="1" ht="10.199999999999999">
      <c r="A216" s="33"/>
      <c r="B216" s="34"/>
      <c r="C216" s="35"/>
      <c r="D216" s="201" t="s">
        <v>135</v>
      </c>
      <c r="E216" s="35"/>
      <c r="F216" s="202" t="s">
        <v>298</v>
      </c>
      <c r="G216" s="35"/>
      <c r="H216" s="35"/>
      <c r="I216" s="198"/>
      <c r="J216" s="35"/>
      <c r="K216" s="35"/>
      <c r="L216" s="38"/>
      <c r="M216" s="199"/>
      <c r="N216" s="200"/>
      <c r="O216" s="70"/>
      <c r="P216" s="70"/>
      <c r="Q216" s="70"/>
      <c r="R216" s="70"/>
      <c r="S216" s="70"/>
      <c r="T216" s="71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6" t="s">
        <v>135</v>
      </c>
      <c r="AU216" s="16" t="s">
        <v>87</v>
      </c>
    </row>
    <row r="217" spans="1:65" s="13" customFormat="1" ht="10.199999999999999">
      <c r="B217" s="203"/>
      <c r="C217" s="204"/>
      <c r="D217" s="196" t="s">
        <v>150</v>
      </c>
      <c r="E217" s="205" t="s">
        <v>1</v>
      </c>
      <c r="F217" s="206" t="s">
        <v>299</v>
      </c>
      <c r="G217" s="204"/>
      <c r="H217" s="207">
        <v>4.8</v>
      </c>
      <c r="I217" s="208"/>
      <c r="J217" s="204"/>
      <c r="K217" s="204"/>
      <c r="L217" s="209"/>
      <c r="M217" s="210"/>
      <c r="N217" s="211"/>
      <c r="O217" s="211"/>
      <c r="P217" s="211"/>
      <c r="Q217" s="211"/>
      <c r="R217" s="211"/>
      <c r="S217" s="211"/>
      <c r="T217" s="212"/>
      <c r="AT217" s="213" t="s">
        <v>150</v>
      </c>
      <c r="AU217" s="213" t="s">
        <v>87</v>
      </c>
      <c r="AV217" s="13" t="s">
        <v>87</v>
      </c>
      <c r="AW217" s="13" t="s">
        <v>34</v>
      </c>
      <c r="AX217" s="13" t="s">
        <v>85</v>
      </c>
      <c r="AY217" s="213" t="s">
        <v>123</v>
      </c>
    </row>
    <row r="218" spans="1:65" s="2" customFormat="1" ht="24.15" customHeight="1">
      <c r="A218" s="33"/>
      <c r="B218" s="34"/>
      <c r="C218" s="182" t="s">
        <v>300</v>
      </c>
      <c r="D218" s="182" t="s">
        <v>127</v>
      </c>
      <c r="E218" s="183" t="s">
        <v>301</v>
      </c>
      <c r="F218" s="184" t="s">
        <v>302</v>
      </c>
      <c r="G218" s="185" t="s">
        <v>220</v>
      </c>
      <c r="H218" s="186">
        <v>54</v>
      </c>
      <c r="I218" s="187"/>
      <c r="J218" s="188">
        <f>ROUND(I218*H218,2)</f>
        <v>0</v>
      </c>
      <c r="K218" s="189"/>
      <c r="L218" s="38"/>
      <c r="M218" s="190" t="s">
        <v>1</v>
      </c>
      <c r="N218" s="191" t="s">
        <v>42</v>
      </c>
      <c r="O218" s="70"/>
      <c r="P218" s="192">
        <f>O218*H218</f>
        <v>0</v>
      </c>
      <c r="Q218" s="192">
        <v>0</v>
      </c>
      <c r="R218" s="192">
        <f>Q218*H218</f>
        <v>0</v>
      </c>
      <c r="S218" s="192">
        <v>0</v>
      </c>
      <c r="T218" s="193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4" t="s">
        <v>146</v>
      </c>
      <c r="AT218" s="194" t="s">
        <v>127</v>
      </c>
      <c r="AU218" s="194" t="s">
        <v>87</v>
      </c>
      <c r="AY218" s="16" t="s">
        <v>123</v>
      </c>
      <c r="BE218" s="195">
        <f>IF(N218="základní",J218,0)</f>
        <v>0</v>
      </c>
      <c r="BF218" s="195">
        <f>IF(N218="snížená",J218,0)</f>
        <v>0</v>
      </c>
      <c r="BG218" s="195">
        <f>IF(N218="zákl. přenesená",J218,0)</f>
        <v>0</v>
      </c>
      <c r="BH218" s="195">
        <f>IF(N218="sníž. přenesená",J218,0)</f>
        <v>0</v>
      </c>
      <c r="BI218" s="195">
        <f>IF(N218="nulová",J218,0)</f>
        <v>0</v>
      </c>
      <c r="BJ218" s="16" t="s">
        <v>85</v>
      </c>
      <c r="BK218" s="195">
        <f>ROUND(I218*H218,2)</f>
        <v>0</v>
      </c>
      <c r="BL218" s="16" t="s">
        <v>146</v>
      </c>
      <c r="BM218" s="194" t="s">
        <v>303</v>
      </c>
    </row>
    <row r="219" spans="1:65" s="2" customFormat="1" ht="38.4">
      <c r="A219" s="33"/>
      <c r="B219" s="34"/>
      <c r="C219" s="35"/>
      <c r="D219" s="196" t="s">
        <v>133</v>
      </c>
      <c r="E219" s="35"/>
      <c r="F219" s="197" t="s">
        <v>304</v>
      </c>
      <c r="G219" s="35"/>
      <c r="H219" s="35"/>
      <c r="I219" s="198"/>
      <c r="J219" s="35"/>
      <c r="K219" s="35"/>
      <c r="L219" s="38"/>
      <c r="M219" s="199"/>
      <c r="N219" s="200"/>
      <c r="O219" s="70"/>
      <c r="P219" s="70"/>
      <c r="Q219" s="70"/>
      <c r="R219" s="70"/>
      <c r="S219" s="70"/>
      <c r="T219" s="71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6" t="s">
        <v>133</v>
      </c>
      <c r="AU219" s="16" t="s">
        <v>87</v>
      </c>
    </row>
    <row r="220" spans="1:65" s="2" customFormat="1" ht="10.199999999999999">
      <c r="A220" s="33"/>
      <c r="B220" s="34"/>
      <c r="C220" s="35"/>
      <c r="D220" s="201" t="s">
        <v>135</v>
      </c>
      <c r="E220" s="35"/>
      <c r="F220" s="202" t="s">
        <v>305</v>
      </c>
      <c r="G220" s="35"/>
      <c r="H220" s="35"/>
      <c r="I220" s="198"/>
      <c r="J220" s="35"/>
      <c r="K220" s="35"/>
      <c r="L220" s="38"/>
      <c r="M220" s="199"/>
      <c r="N220" s="200"/>
      <c r="O220" s="70"/>
      <c r="P220" s="70"/>
      <c r="Q220" s="70"/>
      <c r="R220" s="70"/>
      <c r="S220" s="70"/>
      <c r="T220" s="71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T220" s="16" t="s">
        <v>135</v>
      </c>
      <c r="AU220" s="16" t="s">
        <v>87</v>
      </c>
    </row>
    <row r="221" spans="1:65" s="13" customFormat="1" ht="10.199999999999999">
      <c r="B221" s="203"/>
      <c r="C221" s="204"/>
      <c r="D221" s="196" t="s">
        <v>150</v>
      </c>
      <c r="E221" s="205" t="s">
        <v>1</v>
      </c>
      <c r="F221" s="206" t="s">
        <v>306</v>
      </c>
      <c r="G221" s="204"/>
      <c r="H221" s="207">
        <v>54</v>
      </c>
      <c r="I221" s="208"/>
      <c r="J221" s="204"/>
      <c r="K221" s="204"/>
      <c r="L221" s="209"/>
      <c r="M221" s="210"/>
      <c r="N221" s="211"/>
      <c r="O221" s="211"/>
      <c r="P221" s="211"/>
      <c r="Q221" s="211"/>
      <c r="R221" s="211"/>
      <c r="S221" s="211"/>
      <c r="T221" s="212"/>
      <c r="AT221" s="213" t="s">
        <v>150</v>
      </c>
      <c r="AU221" s="213" t="s">
        <v>87</v>
      </c>
      <c r="AV221" s="13" t="s">
        <v>87</v>
      </c>
      <c r="AW221" s="13" t="s">
        <v>34</v>
      </c>
      <c r="AX221" s="13" t="s">
        <v>85</v>
      </c>
      <c r="AY221" s="213" t="s">
        <v>123</v>
      </c>
    </row>
    <row r="222" spans="1:65" s="2" customFormat="1" ht="24.15" customHeight="1">
      <c r="A222" s="33"/>
      <c r="B222" s="34"/>
      <c r="C222" s="182" t="s">
        <v>307</v>
      </c>
      <c r="D222" s="182" t="s">
        <v>127</v>
      </c>
      <c r="E222" s="183" t="s">
        <v>308</v>
      </c>
      <c r="F222" s="184" t="s">
        <v>309</v>
      </c>
      <c r="G222" s="185" t="s">
        <v>220</v>
      </c>
      <c r="H222" s="186">
        <v>45</v>
      </c>
      <c r="I222" s="187"/>
      <c r="J222" s="188">
        <f>ROUND(I222*H222,2)</f>
        <v>0</v>
      </c>
      <c r="K222" s="189"/>
      <c r="L222" s="38"/>
      <c r="M222" s="190" t="s">
        <v>1</v>
      </c>
      <c r="N222" s="191" t="s">
        <v>42</v>
      </c>
      <c r="O222" s="70"/>
      <c r="P222" s="192">
        <f>O222*H222</f>
        <v>0</v>
      </c>
      <c r="Q222" s="192">
        <v>0</v>
      </c>
      <c r="R222" s="192">
        <f>Q222*H222</f>
        <v>0</v>
      </c>
      <c r="S222" s="192">
        <v>0</v>
      </c>
      <c r="T222" s="193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4" t="s">
        <v>146</v>
      </c>
      <c r="AT222" s="194" t="s">
        <v>127</v>
      </c>
      <c r="AU222" s="194" t="s">
        <v>87</v>
      </c>
      <c r="AY222" s="16" t="s">
        <v>123</v>
      </c>
      <c r="BE222" s="195">
        <f>IF(N222="základní",J222,0)</f>
        <v>0</v>
      </c>
      <c r="BF222" s="195">
        <f>IF(N222="snížená",J222,0)</f>
        <v>0</v>
      </c>
      <c r="BG222" s="195">
        <f>IF(N222="zákl. přenesená",J222,0)</f>
        <v>0</v>
      </c>
      <c r="BH222" s="195">
        <f>IF(N222="sníž. přenesená",J222,0)</f>
        <v>0</v>
      </c>
      <c r="BI222" s="195">
        <f>IF(N222="nulová",J222,0)</f>
        <v>0</v>
      </c>
      <c r="BJ222" s="16" t="s">
        <v>85</v>
      </c>
      <c r="BK222" s="195">
        <f>ROUND(I222*H222,2)</f>
        <v>0</v>
      </c>
      <c r="BL222" s="16" t="s">
        <v>146</v>
      </c>
      <c r="BM222" s="194" t="s">
        <v>310</v>
      </c>
    </row>
    <row r="223" spans="1:65" s="2" customFormat="1" ht="38.4">
      <c r="A223" s="33"/>
      <c r="B223" s="34"/>
      <c r="C223" s="35"/>
      <c r="D223" s="196" t="s">
        <v>133</v>
      </c>
      <c r="E223" s="35"/>
      <c r="F223" s="197" t="s">
        <v>311</v>
      </c>
      <c r="G223" s="35"/>
      <c r="H223" s="35"/>
      <c r="I223" s="198"/>
      <c r="J223" s="35"/>
      <c r="K223" s="35"/>
      <c r="L223" s="38"/>
      <c r="M223" s="199"/>
      <c r="N223" s="200"/>
      <c r="O223" s="70"/>
      <c r="P223" s="70"/>
      <c r="Q223" s="70"/>
      <c r="R223" s="70"/>
      <c r="S223" s="70"/>
      <c r="T223" s="71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T223" s="16" t="s">
        <v>133</v>
      </c>
      <c r="AU223" s="16" t="s">
        <v>87</v>
      </c>
    </row>
    <row r="224" spans="1:65" s="2" customFormat="1" ht="10.199999999999999">
      <c r="A224" s="33"/>
      <c r="B224" s="34"/>
      <c r="C224" s="35"/>
      <c r="D224" s="201" t="s">
        <v>135</v>
      </c>
      <c r="E224" s="35"/>
      <c r="F224" s="202" t="s">
        <v>312</v>
      </c>
      <c r="G224" s="35"/>
      <c r="H224" s="35"/>
      <c r="I224" s="198"/>
      <c r="J224" s="35"/>
      <c r="K224" s="35"/>
      <c r="L224" s="38"/>
      <c r="M224" s="199"/>
      <c r="N224" s="200"/>
      <c r="O224" s="70"/>
      <c r="P224" s="70"/>
      <c r="Q224" s="70"/>
      <c r="R224" s="70"/>
      <c r="S224" s="70"/>
      <c r="T224" s="71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T224" s="16" t="s">
        <v>135</v>
      </c>
      <c r="AU224" s="16" t="s">
        <v>87</v>
      </c>
    </row>
    <row r="225" spans="1:65" s="13" customFormat="1" ht="10.199999999999999">
      <c r="B225" s="203"/>
      <c r="C225" s="204"/>
      <c r="D225" s="196" t="s">
        <v>150</v>
      </c>
      <c r="E225" s="205" t="s">
        <v>1</v>
      </c>
      <c r="F225" s="206" t="s">
        <v>313</v>
      </c>
      <c r="G225" s="204"/>
      <c r="H225" s="207">
        <v>45</v>
      </c>
      <c r="I225" s="208"/>
      <c r="J225" s="204"/>
      <c r="K225" s="204"/>
      <c r="L225" s="209"/>
      <c r="M225" s="210"/>
      <c r="N225" s="211"/>
      <c r="O225" s="211"/>
      <c r="P225" s="211"/>
      <c r="Q225" s="211"/>
      <c r="R225" s="211"/>
      <c r="S225" s="211"/>
      <c r="T225" s="212"/>
      <c r="AT225" s="213" t="s">
        <v>150</v>
      </c>
      <c r="AU225" s="213" t="s">
        <v>87</v>
      </c>
      <c r="AV225" s="13" t="s">
        <v>87</v>
      </c>
      <c r="AW225" s="13" t="s">
        <v>34</v>
      </c>
      <c r="AX225" s="13" t="s">
        <v>85</v>
      </c>
      <c r="AY225" s="213" t="s">
        <v>123</v>
      </c>
    </row>
    <row r="226" spans="1:65" s="2" customFormat="1" ht="24.15" customHeight="1">
      <c r="A226" s="33"/>
      <c r="B226" s="34"/>
      <c r="C226" s="182" t="s">
        <v>131</v>
      </c>
      <c r="D226" s="182" t="s">
        <v>127</v>
      </c>
      <c r="E226" s="183" t="s">
        <v>314</v>
      </c>
      <c r="F226" s="184" t="s">
        <v>315</v>
      </c>
      <c r="G226" s="185" t="s">
        <v>220</v>
      </c>
      <c r="H226" s="186">
        <v>132</v>
      </c>
      <c r="I226" s="187"/>
      <c r="J226" s="188">
        <f>ROUND(I226*H226,2)</f>
        <v>0</v>
      </c>
      <c r="K226" s="189"/>
      <c r="L226" s="38"/>
      <c r="M226" s="190" t="s">
        <v>1</v>
      </c>
      <c r="N226" s="191" t="s">
        <v>42</v>
      </c>
      <c r="O226" s="70"/>
      <c r="P226" s="192">
        <f>O226*H226</f>
        <v>0</v>
      </c>
      <c r="Q226" s="192">
        <v>0</v>
      </c>
      <c r="R226" s="192">
        <f>Q226*H226</f>
        <v>0</v>
      </c>
      <c r="S226" s="192">
        <v>0</v>
      </c>
      <c r="T226" s="193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4" t="s">
        <v>146</v>
      </c>
      <c r="AT226" s="194" t="s">
        <v>127</v>
      </c>
      <c r="AU226" s="194" t="s">
        <v>87</v>
      </c>
      <c r="AY226" s="16" t="s">
        <v>123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16" t="s">
        <v>85</v>
      </c>
      <c r="BK226" s="195">
        <f>ROUND(I226*H226,2)</f>
        <v>0</v>
      </c>
      <c r="BL226" s="16" t="s">
        <v>146</v>
      </c>
      <c r="BM226" s="194" t="s">
        <v>316</v>
      </c>
    </row>
    <row r="227" spans="1:65" s="2" customFormat="1" ht="38.4">
      <c r="A227" s="33"/>
      <c r="B227" s="34"/>
      <c r="C227" s="35"/>
      <c r="D227" s="196" t="s">
        <v>133</v>
      </c>
      <c r="E227" s="35"/>
      <c r="F227" s="197" t="s">
        <v>317</v>
      </c>
      <c r="G227" s="35"/>
      <c r="H227" s="35"/>
      <c r="I227" s="198"/>
      <c r="J227" s="35"/>
      <c r="K227" s="35"/>
      <c r="L227" s="38"/>
      <c r="M227" s="199"/>
      <c r="N227" s="200"/>
      <c r="O227" s="70"/>
      <c r="P227" s="70"/>
      <c r="Q227" s="70"/>
      <c r="R227" s="70"/>
      <c r="S227" s="70"/>
      <c r="T227" s="71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T227" s="16" t="s">
        <v>133</v>
      </c>
      <c r="AU227" s="16" t="s">
        <v>87</v>
      </c>
    </row>
    <row r="228" spans="1:65" s="2" customFormat="1" ht="10.199999999999999">
      <c r="A228" s="33"/>
      <c r="B228" s="34"/>
      <c r="C228" s="35"/>
      <c r="D228" s="201" t="s">
        <v>135</v>
      </c>
      <c r="E228" s="35"/>
      <c r="F228" s="202" t="s">
        <v>318</v>
      </c>
      <c r="G228" s="35"/>
      <c r="H228" s="35"/>
      <c r="I228" s="198"/>
      <c r="J228" s="35"/>
      <c r="K228" s="35"/>
      <c r="L228" s="38"/>
      <c r="M228" s="199"/>
      <c r="N228" s="200"/>
      <c r="O228" s="70"/>
      <c r="P228" s="70"/>
      <c r="Q228" s="70"/>
      <c r="R228" s="70"/>
      <c r="S228" s="70"/>
      <c r="T228" s="71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6" t="s">
        <v>135</v>
      </c>
      <c r="AU228" s="16" t="s">
        <v>87</v>
      </c>
    </row>
    <row r="229" spans="1:65" s="13" customFormat="1" ht="10.199999999999999">
      <c r="B229" s="203"/>
      <c r="C229" s="204"/>
      <c r="D229" s="196" t="s">
        <v>150</v>
      </c>
      <c r="E229" s="205" t="s">
        <v>1</v>
      </c>
      <c r="F229" s="206" t="s">
        <v>319</v>
      </c>
      <c r="G229" s="204"/>
      <c r="H229" s="207">
        <v>132</v>
      </c>
      <c r="I229" s="208"/>
      <c r="J229" s="204"/>
      <c r="K229" s="204"/>
      <c r="L229" s="209"/>
      <c r="M229" s="210"/>
      <c r="N229" s="211"/>
      <c r="O229" s="211"/>
      <c r="P229" s="211"/>
      <c r="Q229" s="211"/>
      <c r="R229" s="211"/>
      <c r="S229" s="211"/>
      <c r="T229" s="212"/>
      <c r="AT229" s="213" t="s">
        <v>150</v>
      </c>
      <c r="AU229" s="213" t="s">
        <v>87</v>
      </c>
      <c r="AV229" s="13" t="s">
        <v>87</v>
      </c>
      <c r="AW229" s="13" t="s">
        <v>34</v>
      </c>
      <c r="AX229" s="13" t="s">
        <v>85</v>
      </c>
      <c r="AY229" s="213" t="s">
        <v>123</v>
      </c>
    </row>
    <row r="230" spans="1:65" s="2" customFormat="1" ht="21.75" customHeight="1">
      <c r="A230" s="33"/>
      <c r="B230" s="34"/>
      <c r="C230" s="182" t="s">
        <v>320</v>
      </c>
      <c r="D230" s="182" t="s">
        <v>127</v>
      </c>
      <c r="E230" s="183" t="s">
        <v>321</v>
      </c>
      <c r="F230" s="184" t="s">
        <v>322</v>
      </c>
      <c r="G230" s="185" t="s">
        <v>288</v>
      </c>
      <c r="H230" s="186">
        <v>40</v>
      </c>
      <c r="I230" s="187"/>
      <c r="J230" s="188">
        <f>ROUND(I230*H230,2)</f>
        <v>0</v>
      </c>
      <c r="K230" s="189"/>
      <c r="L230" s="38"/>
      <c r="M230" s="190" t="s">
        <v>1</v>
      </c>
      <c r="N230" s="191" t="s">
        <v>42</v>
      </c>
      <c r="O230" s="70"/>
      <c r="P230" s="192">
        <f>O230*H230</f>
        <v>0</v>
      </c>
      <c r="Q230" s="192">
        <v>8.4000000000000003E-4</v>
      </c>
      <c r="R230" s="192">
        <f>Q230*H230</f>
        <v>3.3600000000000005E-2</v>
      </c>
      <c r="S230" s="192">
        <v>0</v>
      </c>
      <c r="T230" s="193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4" t="s">
        <v>146</v>
      </c>
      <c r="AT230" s="194" t="s">
        <v>127</v>
      </c>
      <c r="AU230" s="194" t="s">
        <v>87</v>
      </c>
      <c r="AY230" s="16" t="s">
        <v>123</v>
      </c>
      <c r="BE230" s="195">
        <f>IF(N230="základní",J230,0)</f>
        <v>0</v>
      </c>
      <c r="BF230" s="195">
        <f>IF(N230="snížená",J230,0)</f>
        <v>0</v>
      </c>
      <c r="BG230" s="195">
        <f>IF(N230="zákl. přenesená",J230,0)</f>
        <v>0</v>
      </c>
      <c r="BH230" s="195">
        <f>IF(N230="sníž. přenesená",J230,0)</f>
        <v>0</v>
      </c>
      <c r="BI230" s="195">
        <f>IF(N230="nulová",J230,0)</f>
        <v>0</v>
      </c>
      <c r="BJ230" s="16" t="s">
        <v>85</v>
      </c>
      <c r="BK230" s="195">
        <f>ROUND(I230*H230,2)</f>
        <v>0</v>
      </c>
      <c r="BL230" s="16" t="s">
        <v>146</v>
      </c>
      <c r="BM230" s="194" t="s">
        <v>323</v>
      </c>
    </row>
    <row r="231" spans="1:65" s="2" customFormat="1" ht="10.199999999999999">
      <c r="A231" s="33"/>
      <c r="B231" s="34"/>
      <c r="C231" s="35"/>
      <c r="D231" s="196" t="s">
        <v>133</v>
      </c>
      <c r="E231" s="35"/>
      <c r="F231" s="197" t="s">
        <v>324</v>
      </c>
      <c r="G231" s="35"/>
      <c r="H231" s="35"/>
      <c r="I231" s="198"/>
      <c r="J231" s="35"/>
      <c r="K231" s="35"/>
      <c r="L231" s="38"/>
      <c r="M231" s="199"/>
      <c r="N231" s="200"/>
      <c r="O231" s="70"/>
      <c r="P231" s="70"/>
      <c r="Q231" s="70"/>
      <c r="R231" s="70"/>
      <c r="S231" s="70"/>
      <c r="T231" s="71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T231" s="16" t="s">
        <v>133</v>
      </c>
      <c r="AU231" s="16" t="s">
        <v>87</v>
      </c>
    </row>
    <row r="232" spans="1:65" s="2" customFormat="1" ht="10.199999999999999">
      <c r="A232" s="33"/>
      <c r="B232" s="34"/>
      <c r="C232" s="35"/>
      <c r="D232" s="201" t="s">
        <v>135</v>
      </c>
      <c r="E232" s="35"/>
      <c r="F232" s="202" t="s">
        <v>325</v>
      </c>
      <c r="G232" s="35"/>
      <c r="H232" s="35"/>
      <c r="I232" s="198"/>
      <c r="J232" s="35"/>
      <c r="K232" s="35"/>
      <c r="L232" s="38"/>
      <c r="M232" s="199"/>
      <c r="N232" s="200"/>
      <c r="O232" s="70"/>
      <c r="P232" s="70"/>
      <c r="Q232" s="70"/>
      <c r="R232" s="70"/>
      <c r="S232" s="70"/>
      <c r="T232" s="71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T232" s="16" t="s">
        <v>135</v>
      </c>
      <c r="AU232" s="16" t="s">
        <v>87</v>
      </c>
    </row>
    <row r="233" spans="1:65" s="2" customFormat="1" ht="37.799999999999997" customHeight="1">
      <c r="A233" s="33"/>
      <c r="B233" s="34"/>
      <c r="C233" s="182" t="s">
        <v>326</v>
      </c>
      <c r="D233" s="182" t="s">
        <v>127</v>
      </c>
      <c r="E233" s="183" t="s">
        <v>327</v>
      </c>
      <c r="F233" s="184" t="s">
        <v>328</v>
      </c>
      <c r="G233" s="185" t="s">
        <v>295</v>
      </c>
      <c r="H233" s="186">
        <v>26.73</v>
      </c>
      <c r="I233" s="187"/>
      <c r="J233" s="188">
        <f>ROUND(I233*H233,2)</f>
        <v>0</v>
      </c>
      <c r="K233" s="189"/>
      <c r="L233" s="38"/>
      <c r="M233" s="190" t="s">
        <v>1</v>
      </c>
      <c r="N233" s="191" t="s">
        <v>42</v>
      </c>
      <c r="O233" s="70"/>
      <c r="P233" s="192">
        <f>O233*H233</f>
        <v>0</v>
      </c>
      <c r="Q233" s="192">
        <v>0</v>
      </c>
      <c r="R233" s="192">
        <f>Q233*H233</f>
        <v>0</v>
      </c>
      <c r="S233" s="192">
        <v>0</v>
      </c>
      <c r="T233" s="193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94" t="s">
        <v>146</v>
      </c>
      <c r="AT233" s="194" t="s">
        <v>127</v>
      </c>
      <c r="AU233" s="194" t="s">
        <v>87</v>
      </c>
      <c r="AY233" s="16" t="s">
        <v>123</v>
      </c>
      <c r="BE233" s="195">
        <f>IF(N233="základní",J233,0)</f>
        <v>0</v>
      </c>
      <c r="BF233" s="195">
        <f>IF(N233="snížená",J233,0)</f>
        <v>0</v>
      </c>
      <c r="BG233" s="195">
        <f>IF(N233="zákl. přenesená",J233,0)</f>
        <v>0</v>
      </c>
      <c r="BH233" s="195">
        <f>IF(N233="sníž. přenesená",J233,0)</f>
        <v>0</v>
      </c>
      <c r="BI233" s="195">
        <f>IF(N233="nulová",J233,0)</f>
        <v>0</v>
      </c>
      <c r="BJ233" s="16" t="s">
        <v>85</v>
      </c>
      <c r="BK233" s="195">
        <f>ROUND(I233*H233,2)</f>
        <v>0</v>
      </c>
      <c r="BL233" s="16" t="s">
        <v>146</v>
      </c>
      <c r="BM233" s="194" t="s">
        <v>329</v>
      </c>
    </row>
    <row r="234" spans="1:65" s="2" customFormat="1" ht="28.8">
      <c r="A234" s="33"/>
      <c r="B234" s="34"/>
      <c r="C234" s="35"/>
      <c r="D234" s="196" t="s">
        <v>133</v>
      </c>
      <c r="E234" s="35"/>
      <c r="F234" s="197" t="s">
        <v>330</v>
      </c>
      <c r="G234" s="35"/>
      <c r="H234" s="35"/>
      <c r="I234" s="198"/>
      <c r="J234" s="35"/>
      <c r="K234" s="35"/>
      <c r="L234" s="38"/>
      <c r="M234" s="199"/>
      <c r="N234" s="200"/>
      <c r="O234" s="70"/>
      <c r="P234" s="70"/>
      <c r="Q234" s="70"/>
      <c r="R234" s="70"/>
      <c r="S234" s="70"/>
      <c r="T234" s="71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T234" s="16" t="s">
        <v>133</v>
      </c>
      <c r="AU234" s="16" t="s">
        <v>87</v>
      </c>
    </row>
    <row r="235" spans="1:65" s="2" customFormat="1" ht="10.199999999999999">
      <c r="A235" s="33"/>
      <c r="B235" s="34"/>
      <c r="C235" s="35"/>
      <c r="D235" s="201" t="s">
        <v>135</v>
      </c>
      <c r="E235" s="35"/>
      <c r="F235" s="202" t="s">
        <v>331</v>
      </c>
      <c r="G235" s="35"/>
      <c r="H235" s="35"/>
      <c r="I235" s="198"/>
      <c r="J235" s="35"/>
      <c r="K235" s="35"/>
      <c r="L235" s="38"/>
      <c r="M235" s="199"/>
      <c r="N235" s="200"/>
      <c r="O235" s="70"/>
      <c r="P235" s="70"/>
      <c r="Q235" s="70"/>
      <c r="R235" s="70"/>
      <c r="S235" s="70"/>
      <c r="T235" s="71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T235" s="16" t="s">
        <v>135</v>
      </c>
      <c r="AU235" s="16" t="s">
        <v>87</v>
      </c>
    </row>
    <row r="236" spans="1:65" s="13" customFormat="1" ht="10.199999999999999">
      <c r="B236" s="203"/>
      <c r="C236" s="204"/>
      <c r="D236" s="196" t="s">
        <v>150</v>
      </c>
      <c r="E236" s="205" t="s">
        <v>1</v>
      </c>
      <c r="F236" s="206" t="s">
        <v>332</v>
      </c>
      <c r="G236" s="204"/>
      <c r="H236" s="207">
        <v>6.93</v>
      </c>
      <c r="I236" s="208"/>
      <c r="J236" s="204"/>
      <c r="K236" s="204"/>
      <c r="L236" s="209"/>
      <c r="M236" s="210"/>
      <c r="N236" s="211"/>
      <c r="O236" s="211"/>
      <c r="P236" s="211"/>
      <c r="Q236" s="211"/>
      <c r="R236" s="211"/>
      <c r="S236" s="211"/>
      <c r="T236" s="212"/>
      <c r="AT236" s="213" t="s">
        <v>150</v>
      </c>
      <c r="AU236" s="213" t="s">
        <v>87</v>
      </c>
      <c r="AV236" s="13" t="s">
        <v>87</v>
      </c>
      <c r="AW236" s="13" t="s">
        <v>34</v>
      </c>
      <c r="AX236" s="13" t="s">
        <v>77</v>
      </c>
      <c r="AY236" s="213" t="s">
        <v>123</v>
      </c>
    </row>
    <row r="237" spans="1:65" s="13" customFormat="1" ht="10.199999999999999">
      <c r="B237" s="203"/>
      <c r="C237" s="204"/>
      <c r="D237" s="196" t="s">
        <v>150</v>
      </c>
      <c r="E237" s="205" t="s">
        <v>1</v>
      </c>
      <c r="F237" s="206" t="s">
        <v>333</v>
      </c>
      <c r="G237" s="204"/>
      <c r="H237" s="207">
        <v>19.8</v>
      </c>
      <c r="I237" s="208"/>
      <c r="J237" s="204"/>
      <c r="K237" s="204"/>
      <c r="L237" s="209"/>
      <c r="M237" s="210"/>
      <c r="N237" s="211"/>
      <c r="O237" s="211"/>
      <c r="P237" s="211"/>
      <c r="Q237" s="211"/>
      <c r="R237" s="211"/>
      <c r="S237" s="211"/>
      <c r="T237" s="212"/>
      <c r="AT237" s="213" t="s">
        <v>150</v>
      </c>
      <c r="AU237" s="213" t="s">
        <v>87</v>
      </c>
      <c r="AV237" s="13" t="s">
        <v>87</v>
      </c>
      <c r="AW237" s="13" t="s">
        <v>34</v>
      </c>
      <c r="AX237" s="13" t="s">
        <v>77</v>
      </c>
      <c r="AY237" s="213" t="s">
        <v>123</v>
      </c>
    </row>
    <row r="238" spans="1:65" s="14" customFormat="1" ht="10.199999999999999">
      <c r="B238" s="225"/>
      <c r="C238" s="226"/>
      <c r="D238" s="196" t="s">
        <v>150</v>
      </c>
      <c r="E238" s="227" t="s">
        <v>1</v>
      </c>
      <c r="F238" s="228" t="s">
        <v>334</v>
      </c>
      <c r="G238" s="226"/>
      <c r="H238" s="229">
        <v>26.73</v>
      </c>
      <c r="I238" s="230"/>
      <c r="J238" s="226"/>
      <c r="K238" s="226"/>
      <c r="L238" s="231"/>
      <c r="M238" s="232"/>
      <c r="N238" s="233"/>
      <c r="O238" s="233"/>
      <c r="P238" s="233"/>
      <c r="Q238" s="233"/>
      <c r="R238" s="233"/>
      <c r="S238" s="233"/>
      <c r="T238" s="234"/>
      <c r="AT238" s="235" t="s">
        <v>150</v>
      </c>
      <c r="AU238" s="235" t="s">
        <v>87</v>
      </c>
      <c r="AV238" s="14" t="s">
        <v>131</v>
      </c>
      <c r="AW238" s="14" t="s">
        <v>34</v>
      </c>
      <c r="AX238" s="14" t="s">
        <v>85</v>
      </c>
      <c r="AY238" s="235" t="s">
        <v>123</v>
      </c>
    </row>
    <row r="239" spans="1:65" s="2" customFormat="1" ht="24.15" customHeight="1">
      <c r="A239" s="33"/>
      <c r="B239" s="34"/>
      <c r="C239" s="182" t="s">
        <v>335</v>
      </c>
      <c r="D239" s="182" t="s">
        <v>127</v>
      </c>
      <c r="E239" s="183" t="s">
        <v>336</v>
      </c>
      <c r="F239" s="184" t="s">
        <v>337</v>
      </c>
      <c r="G239" s="185" t="s">
        <v>130</v>
      </c>
      <c r="H239" s="186">
        <v>45.441000000000003</v>
      </c>
      <c r="I239" s="187"/>
      <c r="J239" s="188">
        <f>ROUND(I239*H239,2)</f>
        <v>0</v>
      </c>
      <c r="K239" s="189"/>
      <c r="L239" s="38"/>
      <c r="M239" s="190" t="s">
        <v>1</v>
      </c>
      <c r="N239" s="191" t="s">
        <v>42</v>
      </c>
      <c r="O239" s="70"/>
      <c r="P239" s="192">
        <f>O239*H239</f>
        <v>0</v>
      </c>
      <c r="Q239" s="192">
        <v>0</v>
      </c>
      <c r="R239" s="192">
        <f>Q239*H239</f>
        <v>0</v>
      </c>
      <c r="S239" s="192">
        <v>0</v>
      </c>
      <c r="T239" s="193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94" t="s">
        <v>146</v>
      </c>
      <c r="AT239" s="194" t="s">
        <v>127</v>
      </c>
      <c r="AU239" s="194" t="s">
        <v>87</v>
      </c>
      <c r="AY239" s="16" t="s">
        <v>123</v>
      </c>
      <c r="BE239" s="195">
        <f>IF(N239="základní",J239,0)</f>
        <v>0</v>
      </c>
      <c r="BF239" s="195">
        <f>IF(N239="snížená",J239,0)</f>
        <v>0</v>
      </c>
      <c r="BG239" s="195">
        <f>IF(N239="zákl. přenesená",J239,0)</f>
        <v>0</v>
      </c>
      <c r="BH239" s="195">
        <f>IF(N239="sníž. přenesená",J239,0)</f>
        <v>0</v>
      </c>
      <c r="BI239" s="195">
        <f>IF(N239="nulová",J239,0)</f>
        <v>0</v>
      </c>
      <c r="BJ239" s="16" t="s">
        <v>85</v>
      </c>
      <c r="BK239" s="195">
        <f>ROUND(I239*H239,2)</f>
        <v>0</v>
      </c>
      <c r="BL239" s="16" t="s">
        <v>146</v>
      </c>
      <c r="BM239" s="194" t="s">
        <v>338</v>
      </c>
    </row>
    <row r="240" spans="1:65" s="2" customFormat="1" ht="19.2">
      <c r="A240" s="33"/>
      <c r="B240" s="34"/>
      <c r="C240" s="35"/>
      <c r="D240" s="196" t="s">
        <v>133</v>
      </c>
      <c r="E240" s="35"/>
      <c r="F240" s="197" t="s">
        <v>339</v>
      </c>
      <c r="G240" s="35"/>
      <c r="H240" s="35"/>
      <c r="I240" s="198"/>
      <c r="J240" s="35"/>
      <c r="K240" s="35"/>
      <c r="L240" s="38"/>
      <c r="M240" s="199"/>
      <c r="N240" s="200"/>
      <c r="O240" s="70"/>
      <c r="P240" s="70"/>
      <c r="Q240" s="70"/>
      <c r="R240" s="70"/>
      <c r="S240" s="70"/>
      <c r="T240" s="71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T240" s="16" t="s">
        <v>133</v>
      </c>
      <c r="AU240" s="16" t="s">
        <v>87</v>
      </c>
    </row>
    <row r="241" spans="1:65" s="2" customFormat="1" ht="10.199999999999999">
      <c r="A241" s="33"/>
      <c r="B241" s="34"/>
      <c r="C241" s="35"/>
      <c r="D241" s="201" t="s">
        <v>135</v>
      </c>
      <c r="E241" s="35"/>
      <c r="F241" s="202" t="s">
        <v>340</v>
      </c>
      <c r="G241" s="35"/>
      <c r="H241" s="35"/>
      <c r="I241" s="198"/>
      <c r="J241" s="35"/>
      <c r="K241" s="35"/>
      <c r="L241" s="38"/>
      <c r="M241" s="199"/>
      <c r="N241" s="200"/>
      <c r="O241" s="70"/>
      <c r="P241" s="70"/>
      <c r="Q241" s="70"/>
      <c r="R241" s="70"/>
      <c r="S241" s="70"/>
      <c r="T241" s="71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T241" s="16" t="s">
        <v>135</v>
      </c>
      <c r="AU241" s="16" t="s">
        <v>87</v>
      </c>
    </row>
    <row r="242" spans="1:65" s="13" customFormat="1" ht="10.199999999999999">
      <c r="B242" s="203"/>
      <c r="C242" s="204"/>
      <c r="D242" s="196" t="s">
        <v>150</v>
      </c>
      <c r="E242" s="205" t="s">
        <v>1</v>
      </c>
      <c r="F242" s="206" t="s">
        <v>341</v>
      </c>
      <c r="G242" s="204"/>
      <c r="H242" s="207">
        <v>45.441000000000003</v>
      </c>
      <c r="I242" s="208"/>
      <c r="J242" s="204"/>
      <c r="K242" s="204"/>
      <c r="L242" s="209"/>
      <c r="M242" s="210"/>
      <c r="N242" s="211"/>
      <c r="O242" s="211"/>
      <c r="P242" s="211"/>
      <c r="Q242" s="211"/>
      <c r="R242" s="211"/>
      <c r="S242" s="211"/>
      <c r="T242" s="212"/>
      <c r="AT242" s="213" t="s">
        <v>150</v>
      </c>
      <c r="AU242" s="213" t="s">
        <v>87</v>
      </c>
      <c r="AV242" s="13" t="s">
        <v>87</v>
      </c>
      <c r="AW242" s="13" t="s">
        <v>34</v>
      </c>
      <c r="AX242" s="13" t="s">
        <v>85</v>
      </c>
      <c r="AY242" s="213" t="s">
        <v>123</v>
      </c>
    </row>
    <row r="243" spans="1:65" s="2" customFormat="1" ht="24.15" customHeight="1">
      <c r="A243" s="33"/>
      <c r="B243" s="34"/>
      <c r="C243" s="182" t="s">
        <v>342</v>
      </c>
      <c r="D243" s="182" t="s">
        <v>127</v>
      </c>
      <c r="E243" s="183" t="s">
        <v>343</v>
      </c>
      <c r="F243" s="184" t="s">
        <v>344</v>
      </c>
      <c r="G243" s="185" t="s">
        <v>295</v>
      </c>
      <c r="H243" s="186">
        <v>2.4</v>
      </c>
      <c r="I243" s="187"/>
      <c r="J243" s="188">
        <f>ROUND(I243*H243,2)</f>
        <v>0</v>
      </c>
      <c r="K243" s="189"/>
      <c r="L243" s="38"/>
      <c r="M243" s="190" t="s">
        <v>1</v>
      </c>
      <c r="N243" s="191" t="s">
        <v>42</v>
      </c>
      <c r="O243" s="70"/>
      <c r="P243" s="192">
        <f>O243*H243</f>
        <v>0</v>
      </c>
      <c r="Q243" s="192">
        <v>0</v>
      </c>
      <c r="R243" s="192">
        <f>Q243*H243</f>
        <v>0</v>
      </c>
      <c r="S243" s="192">
        <v>0</v>
      </c>
      <c r="T243" s="193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94" t="s">
        <v>146</v>
      </c>
      <c r="AT243" s="194" t="s">
        <v>127</v>
      </c>
      <c r="AU243" s="194" t="s">
        <v>87</v>
      </c>
      <c r="AY243" s="16" t="s">
        <v>123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16" t="s">
        <v>85</v>
      </c>
      <c r="BK243" s="195">
        <f>ROUND(I243*H243,2)</f>
        <v>0</v>
      </c>
      <c r="BL243" s="16" t="s">
        <v>146</v>
      </c>
      <c r="BM243" s="194" t="s">
        <v>345</v>
      </c>
    </row>
    <row r="244" spans="1:65" s="2" customFormat="1" ht="28.8">
      <c r="A244" s="33"/>
      <c r="B244" s="34"/>
      <c r="C244" s="35"/>
      <c r="D244" s="196" t="s">
        <v>133</v>
      </c>
      <c r="E244" s="35"/>
      <c r="F244" s="197" t="s">
        <v>346</v>
      </c>
      <c r="G244" s="35"/>
      <c r="H244" s="35"/>
      <c r="I244" s="198"/>
      <c r="J244" s="35"/>
      <c r="K244" s="35"/>
      <c r="L244" s="38"/>
      <c r="M244" s="199"/>
      <c r="N244" s="200"/>
      <c r="O244" s="70"/>
      <c r="P244" s="70"/>
      <c r="Q244" s="70"/>
      <c r="R244" s="70"/>
      <c r="S244" s="70"/>
      <c r="T244" s="71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T244" s="16" t="s">
        <v>133</v>
      </c>
      <c r="AU244" s="16" t="s">
        <v>87</v>
      </c>
    </row>
    <row r="245" spans="1:65" s="2" customFormat="1" ht="10.199999999999999">
      <c r="A245" s="33"/>
      <c r="B245" s="34"/>
      <c r="C245" s="35"/>
      <c r="D245" s="201" t="s">
        <v>135</v>
      </c>
      <c r="E245" s="35"/>
      <c r="F245" s="202" t="s">
        <v>347</v>
      </c>
      <c r="G245" s="35"/>
      <c r="H245" s="35"/>
      <c r="I245" s="198"/>
      <c r="J245" s="35"/>
      <c r="K245" s="35"/>
      <c r="L245" s="38"/>
      <c r="M245" s="199"/>
      <c r="N245" s="200"/>
      <c r="O245" s="70"/>
      <c r="P245" s="70"/>
      <c r="Q245" s="70"/>
      <c r="R245" s="70"/>
      <c r="S245" s="70"/>
      <c r="T245" s="71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T245" s="16" t="s">
        <v>135</v>
      </c>
      <c r="AU245" s="16" t="s">
        <v>87</v>
      </c>
    </row>
    <row r="246" spans="1:65" s="13" customFormat="1" ht="10.199999999999999">
      <c r="B246" s="203"/>
      <c r="C246" s="204"/>
      <c r="D246" s="196" t="s">
        <v>150</v>
      </c>
      <c r="E246" s="205" t="s">
        <v>1</v>
      </c>
      <c r="F246" s="206" t="s">
        <v>348</v>
      </c>
      <c r="G246" s="204"/>
      <c r="H246" s="207">
        <v>2.4</v>
      </c>
      <c r="I246" s="208"/>
      <c r="J246" s="204"/>
      <c r="K246" s="204"/>
      <c r="L246" s="209"/>
      <c r="M246" s="210"/>
      <c r="N246" s="211"/>
      <c r="O246" s="211"/>
      <c r="P246" s="211"/>
      <c r="Q246" s="211"/>
      <c r="R246" s="211"/>
      <c r="S246" s="211"/>
      <c r="T246" s="212"/>
      <c r="AT246" s="213" t="s">
        <v>150</v>
      </c>
      <c r="AU246" s="213" t="s">
        <v>87</v>
      </c>
      <c r="AV246" s="13" t="s">
        <v>87</v>
      </c>
      <c r="AW246" s="13" t="s">
        <v>34</v>
      </c>
      <c r="AX246" s="13" t="s">
        <v>85</v>
      </c>
      <c r="AY246" s="213" t="s">
        <v>123</v>
      </c>
    </row>
    <row r="247" spans="1:65" s="2" customFormat="1" ht="24.15" customHeight="1">
      <c r="A247" s="33"/>
      <c r="B247" s="34"/>
      <c r="C247" s="182" t="s">
        <v>349</v>
      </c>
      <c r="D247" s="182" t="s">
        <v>127</v>
      </c>
      <c r="E247" s="183" t="s">
        <v>350</v>
      </c>
      <c r="F247" s="184" t="s">
        <v>351</v>
      </c>
      <c r="G247" s="185" t="s">
        <v>220</v>
      </c>
      <c r="H247" s="186">
        <v>54</v>
      </c>
      <c r="I247" s="187"/>
      <c r="J247" s="188">
        <f>ROUND(I247*H247,2)</f>
        <v>0</v>
      </c>
      <c r="K247" s="189"/>
      <c r="L247" s="38"/>
      <c r="M247" s="190" t="s">
        <v>1</v>
      </c>
      <c r="N247" s="191" t="s">
        <v>42</v>
      </c>
      <c r="O247" s="70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4" t="s">
        <v>146</v>
      </c>
      <c r="AT247" s="194" t="s">
        <v>127</v>
      </c>
      <c r="AU247" s="194" t="s">
        <v>87</v>
      </c>
      <c r="AY247" s="16" t="s">
        <v>123</v>
      </c>
      <c r="BE247" s="195">
        <f>IF(N247="základní",J247,0)</f>
        <v>0</v>
      </c>
      <c r="BF247" s="195">
        <f>IF(N247="snížená",J247,0)</f>
        <v>0</v>
      </c>
      <c r="BG247" s="195">
        <f>IF(N247="zákl. přenesená",J247,0)</f>
        <v>0</v>
      </c>
      <c r="BH247" s="195">
        <f>IF(N247="sníž. přenesená",J247,0)</f>
        <v>0</v>
      </c>
      <c r="BI247" s="195">
        <f>IF(N247="nulová",J247,0)</f>
        <v>0</v>
      </c>
      <c r="BJ247" s="16" t="s">
        <v>85</v>
      </c>
      <c r="BK247" s="195">
        <f>ROUND(I247*H247,2)</f>
        <v>0</v>
      </c>
      <c r="BL247" s="16" t="s">
        <v>146</v>
      </c>
      <c r="BM247" s="194" t="s">
        <v>352</v>
      </c>
    </row>
    <row r="248" spans="1:65" s="2" customFormat="1" ht="38.4">
      <c r="A248" s="33"/>
      <c r="B248" s="34"/>
      <c r="C248" s="35"/>
      <c r="D248" s="196" t="s">
        <v>133</v>
      </c>
      <c r="E248" s="35"/>
      <c r="F248" s="197" t="s">
        <v>353</v>
      </c>
      <c r="G248" s="35"/>
      <c r="H248" s="35"/>
      <c r="I248" s="198"/>
      <c r="J248" s="35"/>
      <c r="K248" s="35"/>
      <c r="L248" s="38"/>
      <c r="M248" s="199"/>
      <c r="N248" s="200"/>
      <c r="O248" s="70"/>
      <c r="P248" s="70"/>
      <c r="Q248" s="70"/>
      <c r="R248" s="70"/>
      <c r="S248" s="70"/>
      <c r="T248" s="71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T248" s="16" t="s">
        <v>133</v>
      </c>
      <c r="AU248" s="16" t="s">
        <v>87</v>
      </c>
    </row>
    <row r="249" spans="1:65" s="2" customFormat="1" ht="10.199999999999999">
      <c r="A249" s="33"/>
      <c r="B249" s="34"/>
      <c r="C249" s="35"/>
      <c r="D249" s="201" t="s">
        <v>135</v>
      </c>
      <c r="E249" s="35"/>
      <c r="F249" s="202" t="s">
        <v>354</v>
      </c>
      <c r="G249" s="35"/>
      <c r="H249" s="35"/>
      <c r="I249" s="198"/>
      <c r="J249" s="35"/>
      <c r="K249" s="35"/>
      <c r="L249" s="38"/>
      <c r="M249" s="199"/>
      <c r="N249" s="200"/>
      <c r="O249" s="70"/>
      <c r="P249" s="70"/>
      <c r="Q249" s="70"/>
      <c r="R249" s="70"/>
      <c r="S249" s="70"/>
      <c r="T249" s="71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T249" s="16" t="s">
        <v>135</v>
      </c>
      <c r="AU249" s="16" t="s">
        <v>87</v>
      </c>
    </row>
    <row r="250" spans="1:65" s="2" customFormat="1" ht="24.15" customHeight="1">
      <c r="A250" s="33"/>
      <c r="B250" s="34"/>
      <c r="C250" s="182" t="s">
        <v>355</v>
      </c>
      <c r="D250" s="182" t="s">
        <v>127</v>
      </c>
      <c r="E250" s="183" t="s">
        <v>356</v>
      </c>
      <c r="F250" s="184" t="s">
        <v>357</v>
      </c>
      <c r="G250" s="185" t="s">
        <v>220</v>
      </c>
      <c r="H250" s="186">
        <v>45</v>
      </c>
      <c r="I250" s="187"/>
      <c r="J250" s="188">
        <f>ROUND(I250*H250,2)</f>
        <v>0</v>
      </c>
      <c r="K250" s="189"/>
      <c r="L250" s="38"/>
      <c r="M250" s="190" t="s">
        <v>1</v>
      </c>
      <c r="N250" s="191" t="s">
        <v>42</v>
      </c>
      <c r="O250" s="70"/>
      <c r="P250" s="192">
        <f>O250*H250</f>
        <v>0</v>
      </c>
      <c r="Q250" s="192">
        <v>0</v>
      </c>
      <c r="R250" s="192">
        <f>Q250*H250</f>
        <v>0</v>
      </c>
      <c r="S250" s="192">
        <v>0</v>
      </c>
      <c r="T250" s="193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94" t="s">
        <v>146</v>
      </c>
      <c r="AT250" s="194" t="s">
        <v>127</v>
      </c>
      <c r="AU250" s="194" t="s">
        <v>87</v>
      </c>
      <c r="AY250" s="16" t="s">
        <v>123</v>
      </c>
      <c r="BE250" s="195">
        <f>IF(N250="základní",J250,0)</f>
        <v>0</v>
      </c>
      <c r="BF250" s="195">
        <f>IF(N250="snížená",J250,0)</f>
        <v>0</v>
      </c>
      <c r="BG250" s="195">
        <f>IF(N250="zákl. přenesená",J250,0)</f>
        <v>0</v>
      </c>
      <c r="BH250" s="195">
        <f>IF(N250="sníž. přenesená",J250,0)</f>
        <v>0</v>
      </c>
      <c r="BI250" s="195">
        <f>IF(N250="nulová",J250,0)</f>
        <v>0</v>
      </c>
      <c r="BJ250" s="16" t="s">
        <v>85</v>
      </c>
      <c r="BK250" s="195">
        <f>ROUND(I250*H250,2)</f>
        <v>0</v>
      </c>
      <c r="BL250" s="16" t="s">
        <v>146</v>
      </c>
      <c r="BM250" s="194" t="s">
        <v>358</v>
      </c>
    </row>
    <row r="251" spans="1:65" s="2" customFormat="1" ht="38.4">
      <c r="A251" s="33"/>
      <c r="B251" s="34"/>
      <c r="C251" s="35"/>
      <c r="D251" s="196" t="s">
        <v>133</v>
      </c>
      <c r="E251" s="35"/>
      <c r="F251" s="197" t="s">
        <v>359</v>
      </c>
      <c r="G251" s="35"/>
      <c r="H251" s="35"/>
      <c r="I251" s="198"/>
      <c r="J251" s="35"/>
      <c r="K251" s="35"/>
      <c r="L251" s="38"/>
      <c r="M251" s="199"/>
      <c r="N251" s="200"/>
      <c r="O251" s="70"/>
      <c r="P251" s="70"/>
      <c r="Q251" s="70"/>
      <c r="R251" s="70"/>
      <c r="S251" s="70"/>
      <c r="T251" s="71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T251" s="16" t="s">
        <v>133</v>
      </c>
      <c r="AU251" s="16" t="s">
        <v>87</v>
      </c>
    </row>
    <row r="252" spans="1:65" s="2" customFormat="1" ht="10.199999999999999">
      <c r="A252" s="33"/>
      <c r="B252" s="34"/>
      <c r="C252" s="35"/>
      <c r="D252" s="201" t="s">
        <v>135</v>
      </c>
      <c r="E252" s="35"/>
      <c r="F252" s="202" t="s">
        <v>360</v>
      </c>
      <c r="G252" s="35"/>
      <c r="H252" s="35"/>
      <c r="I252" s="198"/>
      <c r="J252" s="35"/>
      <c r="K252" s="35"/>
      <c r="L252" s="38"/>
      <c r="M252" s="199"/>
      <c r="N252" s="200"/>
      <c r="O252" s="70"/>
      <c r="P252" s="70"/>
      <c r="Q252" s="70"/>
      <c r="R252" s="70"/>
      <c r="S252" s="70"/>
      <c r="T252" s="71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T252" s="16" t="s">
        <v>135</v>
      </c>
      <c r="AU252" s="16" t="s">
        <v>87</v>
      </c>
    </row>
    <row r="253" spans="1:65" s="2" customFormat="1" ht="24.15" customHeight="1">
      <c r="A253" s="33"/>
      <c r="B253" s="34"/>
      <c r="C253" s="182" t="s">
        <v>361</v>
      </c>
      <c r="D253" s="182" t="s">
        <v>127</v>
      </c>
      <c r="E253" s="183" t="s">
        <v>362</v>
      </c>
      <c r="F253" s="184" t="s">
        <v>363</v>
      </c>
      <c r="G253" s="185" t="s">
        <v>220</v>
      </c>
      <c r="H253" s="186">
        <v>132</v>
      </c>
      <c r="I253" s="187"/>
      <c r="J253" s="188">
        <f>ROUND(I253*H253,2)</f>
        <v>0</v>
      </c>
      <c r="K253" s="189"/>
      <c r="L253" s="38"/>
      <c r="M253" s="190" t="s">
        <v>1</v>
      </c>
      <c r="N253" s="191" t="s">
        <v>42</v>
      </c>
      <c r="O253" s="70"/>
      <c r="P253" s="192">
        <f>O253*H253</f>
        <v>0</v>
      </c>
      <c r="Q253" s="192">
        <v>0</v>
      </c>
      <c r="R253" s="192">
        <f>Q253*H253</f>
        <v>0</v>
      </c>
      <c r="S253" s="192">
        <v>0</v>
      </c>
      <c r="T253" s="193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94" t="s">
        <v>146</v>
      </c>
      <c r="AT253" s="194" t="s">
        <v>127</v>
      </c>
      <c r="AU253" s="194" t="s">
        <v>87</v>
      </c>
      <c r="AY253" s="16" t="s">
        <v>123</v>
      </c>
      <c r="BE253" s="195">
        <f>IF(N253="základní",J253,0)</f>
        <v>0</v>
      </c>
      <c r="BF253" s="195">
        <f>IF(N253="snížená",J253,0)</f>
        <v>0</v>
      </c>
      <c r="BG253" s="195">
        <f>IF(N253="zákl. přenesená",J253,0)</f>
        <v>0</v>
      </c>
      <c r="BH253" s="195">
        <f>IF(N253="sníž. přenesená",J253,0)</f>
        <v>0</v>
      </c>
      <c r="BI253" s="195">
        <f>IF(N253="nulová",J253,0)</f>
        <v>0</v>
      </c>
      <c r="BJ253" s="16" t="s">
        <v>85</v>
      </c>
      <c r="BK253" s="195">
        <f>ROUND(I253*H253,2)</f>
        <v>0</v>
      </c>
      <c r="BL253" s="16" t="s">
        <v>146</v>
      </c>
      <c r="BM253" s="194" t="s">
        <v>364</v>
      </c>
    </row>
    <row r="254" spans="1:65" s="2" customFormat="1" ht="38.4">
      <c r="A254" s="33"/>
      <c r="B254" s="34"/>
      <c r="C254" s="35"/>
      <c r="D254" s="196" t="s">
        <v>133</v>
      </c>
      <c r="E254" s="35"/>
      <c r="F254" s="197" t="s">
        <v>365</v>
      </c>
      <c r="G254" s="35"/>
      <c r="H254" s="35"/>
      <c r="I254" s="198"/>
      <c r="J254" s="35"/>
      <c r="K254" s="35"/>
      <c r="L254" s="38"/>
      <c r="M254" s="199"/>
      <c r="N254" s="200"/>
      <c r="O254" s="70"/>
      <c r="P254" s="70"/>
      <c r="Q254" s="70"/>
      <c r="R254" s="70"/>
      <c r="S254" s="70"/>
      <c r="T254" s="71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T254" s="16" t="s">
        <v>133</v>
      </c>
      <c r="AU254" s="16" t="s">
        <v>87</v>
      </c>
    </row>
    <row r="255" spans="1:65" s="2" customFormat="1" ht="10.199999999999999">
      <c r="A255" s="33"/>
      <c r="B255" s="34"/>
      <c r="C255" s="35"/>
      <c r="D255" s="201" t="s">
        <v>135</v>
      </c>
      <c r="E255" s="35"/>
      <c r="F255" s="202" t="s">
        <v>366</v>
      </c>
      <c r="G255" s="35"/>
      <c r="H255" s="35"/>
      <c r="I255" s="198"/>
      <c r="J255" s="35"/>
      <c r="K255" s="35"/>
      <c r="L255" s="38"/>
      <c r="M255" s="199"/>
      <c r="N255" s="200"/>
      <c r="O255" s="70"/>
      <c r="P255" s="70"/>
      <c r="Q255" s="70"/>
      <c r="R255" s="70"/>
      <c r="S255" s="70"/>
      <c r="T255" s="71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T255" s="16" t="s">
        <v>135</v>
      </c>
      <c r="AU255" s="16" t="s">
        <v>87</v>
      </c>
    </row>
    <row r="256" spans="1:65" s="13" customFormat="1" ht="10.199999999999999">
      <c r="B256" s="203"/>
      <c r="C256" s="204"/>
      <c r="D256" s="196" t="s">
        <v>150</v>
      </c>
      <c r="E256" s="205" t="s">
        <v>1</v>
      </c>
      <c r="F256" s="206" t="s">
        <v>367</v>
      </c>
      <c r="G256" s="204"/>
      <c r="H256" s="207">
        <v>132</v>
      </c>
      <c r="I256" s="208"/>
      <c r="J256" s="204"/>
      <c r="K256" s="204"/>
      <c r="L256" s="209"/>
      <c r="M256" s="210"/>
      <c r="N256" s="211"/>
      <c r="O256" s="211"/>
      <c r="P256" s="211"/>
      <c r="Q256" s="211"/>
      <c r="R256" s="211"/>
      <c r="S256" s="211"/>
      <c r="T256" s="212"/>
      <c r="AT256" s="213" t="s">
        <v>150</v>
      </c>
      <c r="AU256" s="213" t="s">
        <v>87</v>
      </c>
      <c r="AV256" s="13" t="s">
        <v>87</v>
      </c>
      <c r="AW256" s="13" t="s">
        <v>34</v>
      </c>
      <c r="AX256" s="13" t="s">
        <v>85</v>
      </c>
      <c r="AY256" s="213" t="s">
        <v>123</v>
      </c>
    </row>
    <row r="257" spans="1:65" s="2" customFormat="1" ht="16.5" customHeight="1">
      <c r="A257" s="33"/>
      <c r="B257" s="34"/>
      <c r="C257" s="182" t="s">
        <v>368</v>
      </c>
      <c r="D257" s="182" t="s">
        <v>127</v>
      </c>
      <c r="E257" s="183" t="s">
        <v>369</v>
      </c>
      <c r="F257" s="184" t="s">
        <v>370</v>
      </c>
      <c r="G257" s="185" t="s">
        <v>288</v>
      </c>
      <c r="H257" s="186">
        <v>59.7</v>
      </c>
      <c r="I257" s="187"/>
      <c r="J257" s="188">
        <f>ROUND(I257*H257,2)</f>
        <v>0</v>
      </c>
      <c r="K257" s="189"/>
      <c r="L257" s="38"/>
      <c r="M257" s="190" t="s">
        <v>1</v>
      </c>
      <c r="N257" s="191" t="s">
        <v>42</v>
      </c>
      <c r="O257" s="70"/>
      <c r="P257" s="192">
        <f>O257*H257</f>
        <v>0</v>
      </c>
      <c r="Q257" s="192">
        <v>0</v>
      </c>
      <c r="R257" s="192">
        <f>Q257*H257</f>
        <v>0</v>
      </c>
      <c r="S257" s="192">
        <v>0</v>
      </c>
      <c r="T257" s="193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94" t="s">
        <v>146</v>
      </c>
      <c r="AT257" s="194" t="s">
        <v>127</v>
      </c>
      <c r="AU257" s="194" t="s">
        <v>87</v>
      </c>
      <c r="AY257" s="16" t="s">
        <v>123</v>
      </c>
      <c r="BE257" s="195">
        <f>IF(N257="základní",J257,0)</f>
        <v>0</v>
      </c>
      <c r="BF257" s="195">
        <f>IF(N257="snížená",J257,0)</f>
        <v>0</v>
      </c>
      <c r="BG257" s="195">
        <f>IF(N257="zákl. přenesená",J257,0)</f>
        <v>0</v>
      </c>
      <c r="BH257" s="195">
        <f>IF(N257="sníž. přenesená",J257,0)</f>
        <v>0</v>
      </c>
      <c r="BI257" s="195">
        <f>IF(N257="nulová",J257,0)</f>
        <v>0</v>
      </c>
      <c r="BJ257" s="16" t="s">
        <v>85</v>
      </c>
      <c r="BK257" s="195">
        <f>ROUND(I257*H257,2)</f>
        <v>0</v>
      </c>
      <c r="BL257" s="16" t="s">
        <v>146</v>
      </c>
      <c r="BM257" s="194" t="s">
        <v>371</v>
      </c>
    </row>
    <row r="258" spans="1:65" s="2" customFormat="1" ht="10.199999999999999">
      <c r="A258" s="33"/>
      <c r="B258" s="34"/>
      <c r="C258" s="35"/>
      <c r="D258" s="196" t="s">
        <v>133</v>
      </c>
      <c r="E258" s="35"/>
      <c r="F258" s="197" t="s">
        <v>372</v>
      </c>
      <c r="G258" s="35"/>
      <c r="H258" s="35"/>
      <c r="I258" s="198"/>
      <c r="J258" s="35"/>
      <c r="K258" s="35"/>
      <c r="L258" s="38"/>
      <c r="M258" s="199"/>
      <c r="N258" s="200"/>
      <c r="O258" s="70"/>
      <c r="P258" s="70"/>
      <c r="Q258" s="70"/>
      <c r="R258" s="70"/>
      <c r="S258" s="70"/>
      <c r="T258" s="71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T258" s="16" t="s">
        <v>133</v>
      </c>
      <c r="AU258" s="16" t="s">
        <v>87</v>
      </c>
    </row>
    <row r="259" spans="1:65" s="2" customFormat="1" ht="10.199999999999999">
      <c r="A259" s="33"/>
      <c r="B259" s="34"/>
      <c r="C259" s="35"/>
      <c r="D259" s="201" t="s">
        <v>135</v>
      </c>
      <c r="E259" s="35"/>
      <c r="F259" s="202" t="s">
        <v>373</v>
      </c>
      <c r="G259" s="35"/>
      <c r="H259" s="35"/>
      <c r="I259" s="198"/>
      <c r="J259" s="35"/>
      <c r="K259" s="35"/>
      <c r="L259" s="38"/>
      <c r="M259" s="199"/>
      <c r="N259" s="200"/>
      <c r="O259" s="70"/>
      <c r="P259" s="70"/>
      <c r="Q259" s="70"/>
      <c r="R259" s="70"/>
      <c r="S259" s="70"/>
      <c r="T259" s="71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T259" s="16" t="s">
        <v>135</v>
      </c>
      <c r="AU259" s="16" t="s">
        <v>87</v>
      </c>
    </row>
    <row r="260" spans="1:65" s="13" customFormat="1" ht="10.199999999999999">
      <c r="B260" s="203"/>
      <c r="C260" s="204"/>
      <c r="D260" s="196" t="s">
        <v>150</v>
      </c>
      <c r="E260" s="205" t="s">
        <v>1</v>
      </c>
      <c r="F260" s="206" t="s">
        <v>374</v>
      </c>
      <c r="G260" s="204"/>
      <c r="H260" s="207">
        <v>59.7</v>
      </c>
      <c r="I260" s="208"/>
      <c r="J260" s="204"/>
      <c r="K260" s="204"/>
      <c r="L260" s="209"/>
      <c r="M260" s="210"/>
      <c r="N260" s="211"/>
      <c r="O260" s="211"/>
      <c r="P260" s="211"/>
      <c r="Q260" s="211"/>
      <c r="R260" s="211"/>
      <c r="S260" s="211"/>
      <c r="T260" s="212"/>
      <c r="AT260" s="213" t="s">
        <v>150</v>
      </c>
      <c r="AU260" s="213" t="s">
        <v>87</v>
      </c>
      <c r="AV260" s="13" t="s">
        <v>87</v>
      </c>
      <c r="AW260" s="13" t="s">
        <v>34</v>
      </c>
      <c r="AX260" s="13" t="s">
        <v>85</v>
      </c>
      <c r="AY260" s="213" t="s">
        <v>123</v>
      </c>
    </row>
    <row r="261" spans="1:65" s="2" customFormat="1" ht="16.5" customHeight="1">
      <c r="A261" s="33"/>
      <c r="B261" s="34"/>
      <c r="C261" s="214" t="s">
        <v>375</v>
      </c>
      <c r="D261" s="214" t="s">
        <v>137</v>
      </c>
      <c r="E261" s="215" t="s">
        <v>376</v>
      </c>
      <c r="F261" s="216" t="s">
        <v>377</v>
      </c>
      <c r="G261" s="217" t="s">
        <v>1</v>
      </c>
      <c r="H261" s="218">
        <v>59.7</v>
      </c>
      <c r="I261" s="219"/>
      <c r="J261" s="220">
        <f>ROUND(I261*H261,2)</f>
        <v>0</v>
      </c>
      <c r="K261" s="221"/>
      <c r="L261" s="222"/>
      <c r="M261" s="223" t="s">
        <v>1</v>
      </c>
      <c r="N261" s="224" t="s">
        <v>42</v>
      </c>
      <c r="O261" s="70"/>
      <c r="P261" s="192">
        <f>O261*H261</f>
        <v>0</v>
      </c>
      <c r="Q261" s="192">
        <v>0</v>
      </c>
      <c r="R261" s="192">
        <f>Q261*H261</f>
        <v>0</v>
      </c>
      <c r="S261" s="192">
        <v>0</v>
      </c>
      <c r="T261" s="193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94" t="s">
        <v>168</v>
      </c>
      <c r="AT261" s="194" t="s">
        <v>137</v>
      </c>
      <c r="AU261" s="194" t="s">
        <v>87</v>
      </c>
      <c r="AY261" s="16" t="s">
        <v>123</v>
      </c>
      <c r="BE261" s="195">
        <f>IF(N261="základní",J261,0)</f>
        <v>0</v>
      </c>
      <c r="BF261" s="195">
        <f>IF(N261="snížená",J261,0)</f>
        <v>0</v>
      </c>
      <c r="BG261" s="195">
        <f>IF(N261="zákl. přenesená",J261,0)</f>
        <v>0</v>
      </c>
      <c r="BH261" s="195">
        <f>IF(N261="sníž. přenesená",J261,0)</f>
        <v>0</v>
      </c>
      <c r="BI261" s="195">
        <f>IF(N261="nulová",J261,0)</f>
        <v>0</v>
      </c>
      <c r="BJ261" s="16" t="s">
        <v>85</v>
      </c>
      <c r="BK261" s="195">
        <f>ROUND(I261*H261,2)</f>
        <v>0</v>
      </c>
      <c r="BL261" s="16" t="s">
        <v>168</v>
      </c>
      <c r="BM261" s="194" t="s">
        <v>378</v>
      </c>
    </row>
    <row r="262" spans="1:65" s="2" customFormat="1" ht="10.199999999999999">
      <c r="A262" s="33"/>
      <c r="B262" s="34"/>
      <c r="C262" s="35"/>
      <c r="D262" s="196" t="s">
        <v>133</v>
      </c>
      <c r="E262" s="35"/>
      <c r="F262" s="197" t="s">
        <v>377</v>
      </c>
      <c r="G262" s="35"/>
      <c r="H262" s="35"/>
      <c r="I262" s="198"/>
      <c r="J262" s="35"/>
      <c r="K262" s="35"/>
      <c r="L262" s="38"/>
      <c r="M262" s="199"/>
      <c r="N262" s="200"/>
      <c r="O262" s="70"/>
      <c r="P262" s="70"/>
      <c r="Q262" s="70"/>
      <c r="R262" s="70"/>
      <c r="S262" s="70"/>
      <c r="T262" s="71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T262" s="16" t="s">
        <v>133</v>
      </c>
      <c r="AU262" s="16" t="s">
        <v>87</v>
      </c>
    </row>
    <row r="263" spans="1:65" s="2" customFormat="1" ht="37.799999999999997" customHeight="1">
      <c r="A263" s="33"/>
      <c r="B263" s="34"/>
      <c r="C263" s="182" t="s">
        <v>379</v>
      </c>
      <c r="D263" s="182" t="s">
        <v>127</v>
      </c>
      <c r="E263" s="183" t="s">
        <v>380</v>
      </c>
      <c r="F263" s="184" t="s">
        <v>381</v>
      </c>
      <c r="G263" s="185" t="s">
        <v>220</v>
      </c>
      <c r="H263" s="186">
        <v>15</v>
      </c>
      <c r="I263" s="187"/>
      <c r="J263" s="188">
        <f>ROUND(I263*H263,2)</f>
        <v>0</v>
      </c>
      <c r="K263" s="189"/>
      <c r="L263" s="38"/>
      <c r="M263" s="190" t="s">
        <v>1</v>
      </c>
      <c r="N263" s="191" t="s">
        <v>42</v>
      </c>
      <c r="O263" s="70"/>
      <c r="P263" s="192">
        <f>O263*H263</f>
        <v>0</v>
      </c>
      <c r="Q263" s="192">
        <v>3.0000000000000001E-5</v>
      </c>
      <c r="R263" s="192">
        <f>Q263*H263</f>
        <v>4.4999999999999999E-4</v>
      </c>
      <c r="S263" s="192">
        <v>0</v>
      </c>
      <c r="T263" s="193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94" t="s">
        <v>146</v>
      </c>
      <c r="AT263" s="194" t="s">
        <v>127</v>
      </c>
      <c r="AU263" s="194" t="s">
        <v>87</v>
      </c>
      <c r="AY263" s="16" t="s">
        <v>123</v>
      </c>
      <c r="BE263" s="195">
        <f>IF(N263="základní",J263,0)</f>
        <v>0</v>
      </c>
      <c r="BF263" s="195">
        <f>IF(N263="snížená",J263,0)</f>
        <v>0</v>
      </c>
      <c r="BG263" s="195">
        <f>IF(N263="zákl. přenesená",J263,0)</f>
        <v>0</v>
      </c>
      <c r="BH263" s="195">
        <f>IF(N263="sníž. přenesená",J263,0)</f>
        <v>0</v>
      </c>
      <c r="BI263" s="195">
        <f>IF(N263="nulová",J263,0)</f>
        <v>0</v>
      </c>
      <c r="BJ263" s="16" t="s">
        <v>85</v>
      </c>
      <c r="BK263" s="195">
        <f>ROUND(I263*H263,2)</f>
        <v>0</v>
      </c>
      <c r="BL263" s="16" t="s">
        <v>146</v>
      </c>
      <c r="BM263" s="194" t="s">
        <v>382</v>
      </c>
    </row>
    <row r="264" spans="1:65" s="2" customFormat="1" ht="28.8">
      <c r="A264" s="33"/>
      <c r="B264" s="34"/>
      <c r="C264" s="35"/>
      <c r="D264" s="196" t="s">
        <v>133</v>
      </c>
      <c r="E264" s="35"/>
      <c r="F264" s="197" t="s">
        <v>383</v>
      </c>
      <c r="G264" s="35"/>
      <c r="H264" s="35"/>
      <c r="I264" s="198"/>
      <c r="J264" s="35"/>
      <c r="K264" s="35"/>
      <c r="L264" s="38"/>
      <c r="M264" s="199"/>
      <c r="N264" s="200"/>
      <c r="O264" s="70"/>
      <c r="P264" s="70"/>
      <c r="Q264" s="70"/>
      <c r="R264" s="70"/>
      <c r="S264" s="70"/>
      <c r="T264" s="71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T264" s="16" t="s">
        <v>133</v>
      </c>
      <c r="AU264" s="16" t="s">
        <v>87</v>
      </c>
    </row>
    <row r="265" spans="1:65" s="2" customFormat="1" ht="10.199999999999999">
      <c r="A265" s="33"/>
      <c r="B265" s="34"/>
      <c r="C265" s="35"/>
      <c r="D265" s="201" t="s">
        <v>135</v>
      </c>
      <c r="E265" s="35"/>
      <c r="F265" s="202" t="s">
        <v>384</v>
      </c>
      <c r="G265" s="35"/>
      <c r="H265" s="35"/>
      <c r="I265" s="198"/>
      <c r="J265" s="35"/>
      <c r="K265" s="35"/>
      <c r="L265" s="38"/>
      <c r="M265" s="199"/>
      <c r="N265" s="200"/>
      <c r="O265" s="70"/>
      <c r="P265" s="70"/>
      <c r="Q265" s="70"/>
      <c r="R265" s="70"/>
      <c r="S265" s="70"/>
      <c r="T265" s="71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T265" s="16" t="s">
        <v>135</v>
      </c>
      <c r="AU265" s="16" t="s">
        <v>87</v>
      </c>
    </row>
    <row r="266" spans="1:65" s="13" customFormat="1" ht="10.199999999999999">
      <c r="B266" s="203"/>
      <c r="C266" s="204"/>
      <c r="D266" s="196" t="s">
        <v>150</v>
      </c>
      <c r="E266" s="205" t="s">
        <v>1</v>
      </c>
      <c r="F266" s="206" t="s">
        <v>385</v>
      </c>
      <c r="G266" s="204"/>
      <c r="H266" s="207">
        <v>15</v>
      </c>
      <c r="I266" s="208"/>
      <c r="J266" s="204"/>
      <c r="K266" s="204"/>
      <c r="L266" s="209"/>
      <c r="M266" s="210"/>
      <c r="N266" s="211"/>
      <c r="O266" s="211"/>
      <c r="P266" s="211"/>
      <c r="Q266" s="211"/>
      <c r="R266" s="211"/>
      <c r="S266" s="211"/>
      <c r="T266" s="212"/>
      <c r="AT266" s="213" t="s">
        <v>150</v>
      </c>
      <c r="AU266" s="213" t="s">
        <v>87</v>
      </c>
      <c r="AV266" s="13" t="s">
        <v>87</v>
      </c>
      <c r="AW266" s="13" t="s">
        <v>34</v>
      </c>
      <c r="AX266" s="13" t="s">
        <v>85</v>
      </c>
      <c r="AY266" s="213" t="s">
        <v>123</v>
      </c>
    </row>
    <row r="267" spans="1:65" s="2" customFormat="1" ht="24.15" customHeight="1">
      <c r="A267" s="33"/>
      <c r="B267" s="34"/>
      <c r="C267" s="214" t="s">
        <v>386</v>
      </c>
      <c r="D267" s="214" t="s">
        <v>137</v>
      </c>
      <c r="E267" s="215" t="s">
        <v>387</v>
      </c>
      <c r="F267" s="216" t="s">
        <v>388</v>
      </c>
      <c r="G267" s="217" t="s">
        <v>220</v>
      </c>
      <c r="H267" s="218">
        <v>15.45</v>
      </c>
      <c r="I267" s="219"/>
      <c r="J267" s="220">
        <f>ROUND(I267*H267,2)</f>
        <v>0</v>
      </c>
      <c r="K267" s="221"/>
      <c r="L267" s="222"/>
      <c r="M267" s="223" t="s">
        <v>1</v>
      </c>
      <c r="N267" s="224" t="s">
        <v>42</v>
      </c>
      <c r="O267" s="70"/>
      <c r="P267" s="192">
        <f>O267*H267</f>
        <v>0</v>
      </c>
      <c r="Q267" s="192">
        <v>1.234E-2</v>
      </c>
      <c r="R267" s="192">
        <f>Q267*H267</f>
        <v>0.19065299999999999</v>
      </c>
      <c r="S267" s="192">
        <v>0</v>
      </c>
      <c r="T267" s="193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94" t="s">
        <v>168</v>
      </c>
      <c r="AT267" s="194" t="s">
        <v>137</v>
      </c>
      <c r="AU267" s="194" t="s">
        <v>87</v>
      </c>
      <c r="AY267" s="16" t="s">
        <v>123</v>
      </c>
      <c r="BE267" s="195">
        <f>IF(N267="základní",J267,0)</f>
        <v>0</v>
      </c>
      <c r="BF267" s="195">
        <f>IF(N267="snížená",J267,0)</f>
        <v>0</v>
      </c>
      <c r="BG267" s="195">
        <f>IF(N267="zákl. přenesená",J267,0)</f>
        <v>0</v>
      </c>
      <c r="BH267" s="195">
        <f>IF(N267="sníž. přenesená",J267,0)</f>
        <v>0</v>
      </c>
      <c r="BI267" s="195">
        <f>IF(N267="nulová",J267,0)</f>
        <v>0</v>
      </c>
      <c r="BJ267" s="16" t="s">
        <v>85</v>
      </c>
      <c r="BK267" s="195">
        <f>ROUND(I267*H267,2)</f>
        <v>0</v>
      </c>
      <c r="BL267" s="16" t="s">
        <v>168</v>
      </c>
      <c r="BM267" s="194" t="s">
        <v>389</v>
      </c>
    </row>
    <row r="268" spans="1:65" s="2" customFormat="1" ht="10.199999999999999">
      <c r="A268" s="33"/>
      <c r="B268" s="34"/>
      <c r="C268" s="35"/>
      <c r="D268" s="196" t="s">
        <v>133</v>
      </c>
      <c r="E268" s="35"/>
      <c r="F268" s="197" t="s">
        <v>388</v>
      </c>
      <c r="G268" s="35"/>
      <c r="H268" s="35"/>
      <c r="I268" s="198"/>
      <c r="J268" s="35"/>
      <c r="K268" s="35"/>
      <c r="L268" s="38"/>
      <c r="M268" s="199"/>
      <c r="N268" s="200"/>
      <c r="O268" s="70"/>
      <c r="P268" s="70"/>
      <c r="Q268" s="70"/>
      <c r="R268" s="70"/>
      <c r="S268" s="70"/>
      <c r="T268" s="71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T268" s="16" t="s">
        <v>133</v>
      </c>
      <c r="AU268" s="16" t="s">
        <v>87</v>
      </c>
    </row>
    <row r="269" spans="1:65" s="13" customFormat="1" ht="10.199999999999999">
      <c r="B269" s="203"/>
      <c r="C269" s="204"/>
      <c r="D269" s="196" t="s">
        <v>150</v>
      </c>
      <c r="E269" s="204"/>
      <c r="F269" s="206" t="s">
        <v>390</v>
      </c>
      <c r="G269" s="204"/>
      <c r="H269" s="207">
        <v>15.45</v>
      </c>
      <c r="I269" s="208"/>
      <c r="J269" s="204"/>
      <c r="K269" s="204"/>
      <c r="L269" s="209"/>
      <c r="M269" s="210"/>
      <c r="N269" s="211"/>
      <c r="O269" s="211"/>
      <c r="P269" s="211"/>
      <c r="Q269" s="211"/>
      <c r="R269" s="211"/>
      <c r="S269" s="211"/>
      <c r="T269" s="212"/>
      <c r="AT269" s="213" t="s">
        <v>150</v>
      </c>
      <c r="AU269" s="213" t="s">
        <v>87</v>
      </c>
      <c r="AV269" s="13" t="s">
        <v>87</v>
      </c>
      <c r="AW269" s="13" t="s">
        <v>4</v>
      </c>
      <c r="AX269" s="13" t="s">
        <v>85</v>
      </c>
      <c r="AY269" s="213" t="s">
        <v>123</v>
      </c>
    </row>
    <row r="270" spans="1:65" s="2" customFormat="1" ht="37.799999999999997" customHeight="1">
      <c r="A270" s="33"/>
      <c r="B270" s="34"/>
      <c r="C270" s="182" t="s">
        <v>391</v>
      </c>
      <c r="D270" s="182" t="s">
        <v>127</v>
      </c>
      <c r="E270" s="183" t="s">
        <v>392</v>
      </c>
      <c r="F270" s="184" t="s">
        <v>393</v>
      </c>
      <c r="G270" s="185" t="s">
        <v>220</v>
      </c>
      <c r="H270" s="186">
        <v>20</v>
      </c>
      <c r="I270" s="187"/>
      <c r="J270" s="188">
        <f>ROUND(I270*H270,2)</f>
        <v>0</v>
      </c>
      <c r="K270" s="189"/>
      <c r="L270" s="38"/>
      <c r="M270" s="190" t="s">
        <v>1</v>
      </c>
      <c r="N270" s="191" t="s">
        <v>42</v>
      </c>
      <c r="O270" s="70"/>
      <c r="P270" s="192">
        <f>O270*H270</f>
        <v>0</v>
      </c>
      <c r="Q270" s="192">
        <v>1.83E-3</v>
      </c>
      <c r="R270" s="192">
        <f>Q270*H270</f>
        <v>3.6600000000000001E-2</v>
      </c>
      <c r="S270" s="192">
        <v>0</v>
      </c>
      <c r="T270" s="193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94" t="s">
        <v>146</v>
      </c>
      <c r="AT270" s="194" t="s">
        <v>127</v>
      </c>
      <c r="AU270" s="194" t="s">
        <v>87</v>
      </c>
      <c r="AY270" s="16" t="s">
        <v>123</v>
      </c>
      <c r="BE270" s="195">
        <f>IF(N270="základní",J270,0)</f>
        <v>0</v>
      </c>
      <c r="BF270" s="195">
        <f>IF(N270="snížená",J270,0)</f>
        <v>0</v>
      </c>
      <c r="BG270" s="195">
        <f>IF(N270="zákl. přenesená",J270,0)</f>
        <v>0</v>
      </c>
      <c r="BH270" s="195">
        <f>IF(N270="sníž. přenesená",J270,0)</f>
        <v>0</v>
      </c>
      <c r="BI270" s="195">
        <f>IF(N270="nulová",J270,0)</f>
        <v>0</v>
      </c>
      <c r="BJ270" s="16" t="s">
        <v>85</v>
      </c>
      <c r="BK270" s="195">
        <f>ROUND(I270*H270,2)</f>
        <v>0</v>
      </c>
      <c r="BL270" s="16" t="s">
        <v>146</v>
      </c>
      <c r="BM270" s="194" t="s">
        <v>394</v>
      </c>
    </row>
    <row r="271" spans="1:65" s="2" customFormat="1" ht="28.8">
      <c r="A271" s="33"/>
      <c r="B271" s="34"/>
      <c r="C271" s="35"/>
      <c r="D271" s="196" t="s">
        <v>133</v>
      </c>
      <c r="E271" s="35"/>
      <c r="F271" s="197" t="s">
        <v>395</v>
      </c>
      <c r="G271" s="35"/>
      <c r="H271" s="35"/>
      <c r="I271" s="198"/>
      <c r="J271" s="35"/>
      <c r="K271" s="35"/>
      <c r="L271" s="38"/>
      <c r="M271" s="199"/>
      <c r="N271" s="200"/>
      <c r="O271" s="70"/>
      <c r="P271" s="70"/>
      <c r="Q271" s="70"/>
      <c r="R271" s="70"/>
      <c r="S271" s="70"/>
      <c r="T271" s="71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T271" s="16" t="s">
        <v>133</v>
      </c>
      <c r="AU271" s="16" t="s">
        <v>87</v>
      </c>
    </row>
    <row r="272" spans="1:65" s="2" customFormat="1" ht="10.199999999999999">
      <c r="A272" s="33"/>
      <c r="B272" s="34"/>
      <c r="C272" s="35"/>
      <c r="D272" s="201" t="s">
        <v>135</v>
      </c>
      <c r="E272" s="35"/>
      <c r="F272" s="202" t="s">
        <v>396</v>
      </c>
      <c r="G272" s="35"/>
      <c r="H272" s="35"/>
      <c r="I272" s="198"/>
      <c r="J272" s="35"/>
      <c r="K272" s="35"/>
      <c r="L272" s="38"/>
      <c r="M272" s="199"/>
      <c r="N272" s="200"/>
      <c r="O272" s="70"/>
      <c r="P272" s="70"/>
      <c r="Q272" s="70"/>
      <c r="R272" s="70"/>
      <c r="S272" s="70"/>
      <c r="T272" s="71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T272" s="16" t="s">
        <v>135</v>
      </c>
      <c r="AU272" s="16" t="s">
        <v>87</v>
      </c>
    </row>
    <row r="273" spans="1:65" s="2" customFormat="1" ht="21.75" customHeight="1">
      <c r="A273" s="33"/>
      <c r="B273" s="34"/>
      <c r="C273" s="214" t="s">
        <v>8</v>
      </c>
      <c r="D273" s="214" t="s">
        <v>137</v>
      </c>
      <c r="E273" s="215" t="s">
        <v>397</v>
      </c>
      <c r="F273" s="216" t="s">
        <v>398</v>
      </c>
      <c r="G273" s="217" t="s">
        <v>220</v>
      </c>
      <c r="H273" s="218">
        <v>20.6</v>
      </c>
      <c r="I273" s="219"/>
      <c r="J273" s="220">
        <f>ROUND(I273*H273,2)</f>
        <v>0</v>
      </c>
      <c r="K273" s="221"/>
      <c r="L273" s="222"/>
      <c r="M273" s="223" t="s">
        <v>1</v>
      </c>
      <c r="N273" s="224" t="s">
        <v>42</v>
      </c>
      <c r="O273" s="70"/>
      <c r="P273" s="192">
        <f>O273*H273</f>
        <v>0</v>
      </c>
      <c r="Q273" s="192">
        <v>1.0359999999999999E-2</v>
      </c>
      <c r="R273" s="192">
        <f>Q273*H273</f>
        <v>0.21341599999999999</v>
      </c>
      <c r="S273" s="192">
        <v>0</v>
      </c>
      <c r="T273" s="193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94" t="s">
        <v>168</v>
      </c>
      <c r="AT273" s="194" t="s">
        <v>137</v>
      </c>
      <c r="AU273" s="194" t="s">
        <v>87</v>
      </c>
      <c r="AY273" s="16" t="s">
        <v>123</v>
      </c>
      <c r="BE273" s="195">
        <f>IF(N273="základní",J273,0)</f>
        <v>0</v>
      </c>
      <c r="BF273" s="195">
        <f>IF(N273="snížená",J273,0)</f>
        <v>0</v>
      </c>
      <c r="BG273" s="195">
        <f>IF(N273="zákl. přenesená",J273,0)</f>
        <v>0</v>
      </c>
      <c r="BH273" s="195">
        <f>IF(N273="sníž. přenesená",J273,0)</f>
        <v>0</v>
      </c>
      <c r="BI273" s="195">
        <f>IF(N273="nulová",J273,0)</f>
        <v>0</v>
      </c>
      <c r="BJ273" s="16" t="s">
        <v>85</v>
      </c>
      <c r="BK273" s="195">
        <f>ROUND(I273*H273,2)</f>
        <v>0</v>
      </c>
      <c r="BL273" s="16" t="s">
        <v>168</v>
      </c>
      <c r="BM273" s="194" t="s">
        <v>399</v>
      </c>
    </row>
    <row r="274" spans="1:65" s="2" customFormat="1" ht="10.199999999999999">
      <c r="A274" s="33"/>
      <c r="B274" s="34"/>
      <c r="C274" s="35"/>
      <c r="D274" s="196" t="s">
        <v>133</v>
      </c>
      <c r="E274" s="35"/>
      <c r="F274" s="197" t="s">
        <v>398</v>
      </c>
      <c r="G274" s="35"/>
      <c r="H274" s="35"/>
      <c r="I274" s="198"/>
      <c r="J274" s="35"/>
      <c r="K274" s="35"/>
      <c r="L274" s="38"/>
      <c r="M274" s="199"/>
      <c r="N274" s="200"/>
      <c r="O274" s="70"/>
      <c r="P274" s="70"/>
      <c r="Q274" s="70"/>
      <c r="R274" s="70"/>
      <c r="S274" s="70"/>
      <c r="T274" s="71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T274" s="16" t="s">
        <v>133</v>
      </c>
      <c r="AU274" s="16" t="s">
        <v>87</v>
      </c>
    </row>
    <row r="275" spans="1:65" s="13" customFormat="1" ht="10.199999999999999">
      <c r="B275" s="203"/>
      <c r="C275" s="204"/>
      <c r="D275" s="196" t="s">
        <v>150</v>
      </c>
      <c r="E275" s="204"/>
      <c r="F275" s="206" t="s">
        <v>400</v>
      </c>
      <c r="G275" s="204"/>
      <c r="H275" s="207">
        <v>20.6</v>
      </c>
      <c r="I275" s="208"/>
      <c r="J275" s="204"/>
      <c r="K275" s="204"/>
      <c r="L275" s="209"/>
      <c r="M275" s="210"/>
      <c r="N275" s="211"/>
      <c r="O275" s="211"/>
      <c r="P275" s="211"/>
      <c r="Q275" s="211"/>
      <c r="R275" s="211"/>
      <c r="S275" s="211"/>
      <c r="T275" s="212"/>
      <c r="AT275" s="213" t="s">
        <v>150</v>
      </c>
      <c r="AU275" s="213" t="s">
        <v>87</v>
      </c>
      <c r="AV275" s="13" t="s">
        <v>87</v>
      </c>
      <c r="AW275" s="13" t="s">
        <v>4</v>
      </c>
      <c r="AX275" s="13" t="s">
        <v>85</v>
      </c>
      <c r="AY275" s="213" t="s">
        <v>123</v>
      </c>
    </row>
    <row r="276" spans="1:65" s="2" customFormat="1" ht="24.15" customHeight="1">
      <c r="A276" s="33"/>
      <c r="B276" s="34"/>
      <c r="C276" s="182" t="s">
        <v>401</v>
      </c>
      <c r="D276" s="182" t="s">
        <v>127</v>
      </c>
      <c r="E276" s="183" t="s">
        <v>402</v>
      </c>
      <c r="F276" s="184" t="s">
        <v>403</v>
      </c>
      <c r="G276" s="185" t="s">
        <v>145</v>
      </c>
      <c r="H276" s="186">
        <v>8</v>
      </c>
      <c r="I276" s="187"/>
      <c r="J276" s="188">
        <f>ROUND(I276*H276,2)</f>
        <v>0</v>
      </c>
      <c r="K276" s="189"/>
      <c r="L276" s="38"/>
      <c r="M276" s="190" t="s">
        <v>1</v>
      </c>
      <c r="N276" s="191" t="s">
        <v>42</v>
      </c>
      <c r="O276" s="70"/>
      <c r="P276" s="192">
        <f>O276*H276</f>
        <v>0</v>
      </c>
      <c r="Q276" s="192">
        <v>0</v>
      </c>
      <c r="R276" s="192">
        <f>Q276*H276</f>
        <v>0</v>
      </c>
      <c r="S276" s="192">
        <v>0</v>
      </c>
      <c r="T276" s="193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94" t="s">
        <v>146</v>
      </c>
      <c r="AT276" s="194" t="s">
        <v>127</v>
      </c>
      <c r="AU276" s="194" t="s">
        <v>87</v>
      </c>
      <c r="AY276" s="16" t="s">
        <v>123</v>
      </c>
      <c r="BE276" s="195">
        <f>IF(N276="základní",J276,0)</f>
        <v>0</v>
      </c>
      <c r="BF276" s="195">
        <f>IF(N276="snížená",J276,0)</f>
        <v>0</v>
      </c>
      <c r="BG276" s="195">
        <f>IF(N276="zákl. přenesená",J276,0)</f>
        <v>0</v>
      </c>
      <c r="BH276" s="195">
        <f>IF(N276="sníž. přenesená",J276,0)</f>
        <v>0</v>
      </c>
      <c r="BI276" s="195">
        <f>IF(N276="nulová",J276,0)</f>
        <v>0</v>
      </c>
      <c r="BJ276" s="16" t="s">
        <v>85</v>
      </c>
      <c r="BK276" s="195">
        <f>ROUND(I276*H276,2)</f>
        <v>0</v>
      </c>
      <c r="BL276" s="16" t="s">
        <v>146</v>
      </c>
      <c r="BM276" s="194" t="s">
        <v>404</v>
      </c>
    </row>
    <row r="277" spans="1:65" s="2" customFormat="1" ht="28.8">
      <c r="A277" s="33"/>
      <c r="B277" s="34"/>
      <c r="C277" s="35"/>
      <c r="D277" s="196" t="s">
        <v>133</v>
      </c>
      <c r="E277" s="35"/>
      <c r="F277" s="197" t="s">
        <v>405</v>
      </c>
      <c r="G277" s="35"/>
      <c r="H277" s="35"/>
      <c r="I277" s="198"/>
      <c r="J277" s="35"/>
      <c r="K277" s="35"/>
      <c r="L277" s="38"/>
      <c r="M277" s="199"/>
      <c r="N277" s="200"/>
      <c r="O277" s="70"/>
      <c r="P277" s="70"/>
      <c r="Q277" s="70"/>
      <c r="R277" s="70"/>
      <c r="S277" s="70"/>
      <c r="T277" s="71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T277" s="16" t="s">
        <v>133</v>
      </c>
      <c r="AU277" s="16" t="s">
        <v>87</v>
      </c>
    </row>
    <row r="278" spans="1:65" s="2" customFormat="1" ht="10.199999999999999">
      <c r="A278" s="33"/>
      <c r="B278" s="34"/>
      <c r="C278" s="35"/>
      <c r="D278" s="201" t="s">
        <v>135</v>
      </c>
      <c r="E278" s="35"/>
      <c r="F278" s="202" t="s">
        <v>406</v>
      </c>
      <c r="G278" s="35"/>
      <c r="H278" s="35"/>
      <c r="I278" s="198"/>
      <c r="J278" s="35"/>
      <c r="K278" s="35"/>
      <c r="L278" s="38"/>
      <c r="M278" s="199"/>
      <c r="N278" s="200"/>
      <c r="O278" s="70"/>
      <c r="P278" s="70"/>
      <c r="Q278" s="70"/>
      <c r="R278" s="70"/>
      <c r="S278" s="70"/>
      <c r="T278" s="71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T278" s="16" t="s">
        <v>135</v>
      </c>
      <c r="AU278" s="16" t="s">
        <v>87</v>
      </c>
    </row>
    <row r="279" spans="1:65" s="2" customFormat="1" ht="24.15" customHeight="1">
      <c r="A279" s="33"/>
      <c r="B279" s="34"/>
      <c r="C279" s="182" t="s">
        <v>407</v>
      </c>
      <c r="D279" s="182" t="s">
        <v>127</v>
      </c>
      <c r="E279" s="183" t="s">
        <v>408</v>
      </c>
      <c r="F279" s="184" t="s">
        <v>409</v>
      </c>
      <c r="G279" s="185" t="s">
        <v>145</v>
      </c>
      <c r="H279" s="186">
        <v>8</v>
      </c>
      <c r="I279" s="187"/>
      <c r="J279" s="188">
        <f>ROUND(I279*H279,2)</f>
        <v>0</v>
      </c>
      <c r="K279" s="189"/>
      <c r="L279" s="38"/>
      <c r="M279" s="190" t="s">
        <v>1</v>
      </c>
      <c r="N279" s="191" t="s">
        <v>42</v>
      </c>
      <c r="O279" s="70"/>
      <c r="P279" s="192">
        <f>O279*H279</f>
        <v>0</v>
      </c>
      <c r="Q279" s="192">
        <v>0</v>
      </c>
      <c r="R279" s="192">
        <f>Q279*H279</f>
        <v>0</v>
      </c>
      <c r="S279" s="192">
        <v>0</v>
      </c>
      <c r="T279" s="193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94" t="s">
        <v>146</v>
      </c>
      <c r="AT279" s="194" t="s">
        <v>127</v>
      </c>
      <c r="AU279" s="194" t="s">
        <v>87</v>
      </c>
      <c r="AY279" s="16" t="s">
        <v>123</v>
      </c>
      <c r="BE279" s="195">
        <f>IF(N279="základní",J279,0)</f>
        <v>0</v>
      </c>
      <c r="BF279" s="195">
        <f>IF(N279="snížená",J279,0)</f>
        <v>0</v>
      </c>
      <c r="BG279" s="195">
        <f>IF(N279="zákl. přenesená",J279,0)</f>
        <v>0</v>
      </c>
      <c r="BH279" s="195">
        <f>IF(N279="sníž. přenesená",J279,0)</f>
        <v>0</v>
      </c>
      <c r="BI279" s="195">
        <f>IF(N279="nulová",J279,0)</f>
        <v>0</v>
      </c>
      <c r="BJ279" s="16" t="s">
        <v>85</v>
      </c>
      <c r="BK279" s="195">
        <f>ROUND(I279*H279,2)</f>
        <v>0</v>
      </c>
      <c r="BL279" s="16" t="s">
        <v>146</v>
      </c>
      <c r="BM279" s="194" t="s">
        <v>410</v>
      </c>
    </row>
    <row r="280" spans="1:65" s="2" customFormat="1" ht="28.8">
      <c r="A280" s="33"/>
      <c r="B280" s="34"/>
      <c r="C280" s="35"/>
      <c r="D280" s="196" t="s">
        <v>133</v>
      </c>
      <c r="E280" s="35"/>
      <c r="F280" s="197" t="s">
        <v>411</v>
      </c>
      <c r="G280" s="35"/>
      <c r="H280" s="35"/>
      <c r="I280" s="198"/>
      <c r="J280" s="35"/>
      <c r="K280" s="35"/>
      <c r="L280" s="38"/>
      <c r="M280" s="199"/>
      <c r="N280" s="200"/>
      <c r="O280" s="70"/>
      <c r="P280" s="70"/>
      <c r="Q280" s="70"/>
      <c r="R280" s="70"/>
      <c r="S280" s="70"/>
      <c r="T280" s="71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T280" s="16" t="s">
        <v>133</v>
      </c>
      <c r="AU280" s="16" t="s">
        <v>87</v>
      </c>
    </row>
    <row r="281" spans="1:65" s="2" customFormat="1" ht="10.199999999999999">
      <c r="A281" s="33"/>
      <c r="B281" s="34"/>
      <c r="C281" s="35"/>
      <c r="D281" s="201" t="s">
        <v>135</v>
      </c>
      <c r="E281" s="35"/>
      <c r="F281" s="202" t="s">
        <v>412</v>
      </c>
      <c r="G281" s="35"/>
      <c r="H281" s="35"/>
      <c r="I281" s="198"/>
      <c r="J281" s="35"/>
      <c r="K281" s="35"/>
      <c r="L281" s="38"/>
      <c r="M281" s="199"/>
      <c r="N281" s="200"/>
      <c r="O281" s="70"/>
      <c r="P281" s="70"/>
      <c r="Q281" s="70"/>
      <c r="R281" s="70"/>
      <c r="S281" s="70"/>
      <c r="T281" s="71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T281" s="16" t="s">
        <v>135</v>
      </c>
      <c r="AU281" s="16" t="s">
        <v>87</v>
      </c>
    </row>
    <row r="282" spans="1:65" s="2" customFormat="1" ht="24.15" customHeight="1">
      <c r="A282" s="33"/>
      <c r="B282" s="34"/>
      <c r="C282" s="182" t="s">
        <v>413</v>
      </c>
      <c r="D282" s="182" t="s">
        <v>127</v>
      </c>
      <c r="E282" s="183" t="s">
        <v>414</v>
      </c>
      <c r="F282" s="184" t="s">
        <v>415</v>
      </c>
      <c r="G282" s="185" t="s">
        <v>295</v>
      </c>
      <c r="H282" s="186">
        <v>2</v>
      </c>
      <c r="I282" s="187"/>
      <c r="J282" s="188">
        <f>ROUND(I282*H282,2)</f>
        <v>0</v>
      </c>
      <c r="K282" s="189"/>
      <c r="L282" s="38"/>
      <c r="M282" s="190" t="s">
        <v>1</v>
      </c>
      <c r="N282" s="191" t="s">
        <v>42</v>
      </c>
      <c r="O282" s="70"/>
      <c r="P282" s="192">
        <f>O282*H282</f>
        <v>0</v>
      </c>
      <c r="Q282" s="192">
        <v>0</v>
      </c>
      <c r="R282" s="192">
        <f>Q282*H282</f>
        <v>0</v>
      </c>
      <c r="S282" s="192">
        <v>0</v>
      </c>
      <c r="T282" s="193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94" t="s">
        <v>146</v>
      </c>
      <c r="AT282" s="194" t="s">
        <v>127</v>
      </c>
      <c r="AU282" s="194" t="s">
        <v>87</v>
      </c>
      <c r="AY282" s="16" t="s">
        <v>123</v>
      </c>
      <c r="BE282" s="195">
        <f>IF(N282="základní",J282,0)</f>
        <v>0</v>
      </c>
      <c r="BF282" s="195">
        <f>IF(N282="snížená",J282,0)</f>
        <v>0</v>
      </c>
      <c r="BG282" s="195">
        <f>IF(N282="zákl. přenesená",J282,0)</f>
        <v>0</v>
      </c>
      <c r="BH282" s="195">
        <f>IF(N282="sníž. přenesená",J282,0)</f>
        <v>0</v>
      </c>
      <c r="BI282" s="195">
        <f>IF(N282="nulová",J282,0)</f>
        <v>0</v>
      </c>
      <c r="BJ282" s="16" t="s">
        <v>85</v>
      </c>
      <c r="BK282" s="195">
        <f>ROUND(I282*H282,2)</f>
        <v>0</v>
      </c>
      <c r="BL282" s="16" t="s">
        <v>146</v>
      </c>
      <c r="BM282" s="194" t="s">
        <v>416</v>
      </c>
    </row>
    <row r="283" spans="1:65" s="2" customFormat="1" ht="19.2">
      <c r="A283" s="33"/>
      <c r="B283" s="34"/>
      <c r="C283" s="35"/>
      <c r="D283" s="196" t="s">
        <v>133</v>
      </c>
      <c r="E283" s="35"/>
      <c r="F283" s="197" t="s">
        <v>417</v>
      </c>
      <c r="G283" s="35"/>
      <c r="H283" s="35"/>
      <c r="I283" s="198"/>
      <c r="J283" s="35"/>
      <c r="K283" s="35"/>
      <c r="L283" s="38"/>
      <c r="M283" s="199"/>
      <c r="N283" s="200"/>
      <c r="O283" s="70"/>
      <c r="P283" s="70"/>
      <c r="Q283" s="70"/>
      <c r="R283" s="70"/>
      <c r="S283" s="70"/>
      <c r="T283" s="71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T283" s="16" t="s">
        <v>133</v>
      </c>
      <c r="AU283" s="16" t="s">
        <v>87</v>
      </c>
    </row>
    <row r="284" spans="1:65" s="2" customFormat="1" ht="10.199999999999999">
      <c r="A284" s="33"/>
      <c r="B284" s="34"/>
      <c r="C284" s="35"/>
      <c r="D284" s="201" t="s">
        <v>135</v>
      </c>
      <c r="E284" s="35"/>
      <c r="F284" s="202" t="s">
        <v>418</v>
      </c>
      <c r="G284" s="35"/>
      <c r="H284" s="35"/>
      <c r="I284" s="198"/>
      <c r="J284" s="35"/>
      <c r="K284" s="35"/>
      <c r="L284" s="38"/>
      <c r="M284" s="199"/>
      <c r="N284" s="200"/>
      <c r="O284" s="70"/>
      <c r="P284" s="70"/>
      <c r="Q284" s="70"/>
      <c r="R284" s="70"/>
      <c r="S284" s="70"/>
      <c r="T284" s="71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T284" s="16" t="s">
        <v>135</v>
      </c>
      <c r="AU284" s="16" t="s">
        <v>87</v>
      </c>
    </row>
    <row r="285" spans="1:65" s="13" customFormat="1" ht="10.199999999999999">
      <c r="B285" s="203"/>
      <c r="C285" s="204"/>
      <c r="D285" s="196" t="s">
        <v>150</v>
      </c>
      <c r="E285" s="205" t="s">
        <v>1</v>
      </c>
      <c r="F285" s="206" t="s">
        <v>419</v>
      </c>
      <c r="G285" s="204"/>
      <c r="H285" s="207">
        <v>2</v>
      </c>
      <c r="I285" s="208"/>
      <c r="J285" s="204"/>
      <c r="K285" s="204"/>
      <c r="L285" s="209"/>
      <c r="M285" s="210"/>
      <c r="N285" s="211"/>
      <c r="O285" s="211"/>
      <c r="P285" s="211"/>
      <c r="Q285" s="211"/>
      <c r="R285" s="211"/>
      <c r="S285" s="211"/>
      <c r="T285" s="212"/>
      <c r="AT285" s="213" t="s">
        <v>150</v>
      </c>
      <c r="AU285" s="213" t="s">
        <v>87</v>
      </c>
      <c r="AV285" s="13" t="s">
        <v>87</v>
      </c>
      <c r="AW285" s="13" t="s">
        <v>34</v>
      </c>
      <c r="AX285" s="13" t="s">
        <v>85</v>
      </c>
      <c r="AY285" s="213" t="s">
        <v>123</v>
      </c>
    </row>
    <row r="286" spans="1:65" s="2" customFormat="1" ht="24.15" customHeight="1">
      <c r="A286" s="33"/>
      <c r="B286" s="34"/>
      <c r="C286" s="182" t="s">
        <v>420</v>
      </c>
      <c r="D286" s="182" t="s">
        <v>127</v>
      </c>
      <c r="E286" s="183" t="s">
        <v>421</v>
      </c>
      <c r="F286" s="184" t="s">
        <v>422</v>
      </c>
      <c r="G286" s="185" t="s">
        <v>220</v>
      </c>
      <c r="H286" s="186">
        <v>231</v>
      </c>
      <c r="I286" s="187"/>
      <c r="J286" s="188">
        <f>ROUND(I286*H286,2)</f>
        <v>0</v>
      </c>
      <c r="K286" s="189"/>
      <c r="L286" s="38"/>
      <c r="M286" s="190" t="s">
        <v>1</v>
      </c>
      <c r="N286" s="191" t="s">
        <v>42</v>
      </c>
      <c r="O286" s="70"/>
      <c r="P286" s="192">
        <f>O286*H286</f>
        <v>0</v>
      </c>
      <c r="Q286" s="192">
        <v>0</v>
      </c>
      <c r="R286" s="192">
        <f>Q286*H286</f>
        <v>0</v>
      </c>
      <c r="S286" s="192">
        <v>0</v>
      </c>
      <c r="T286" s="193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94" t="s">
        <v>146</v>
      </c>
      <c r="AT286" s="194" t="s">
        <v>127</v>
      </c>
      <c r="AU286" s="194" t="s">
        <v>87</v>
      </c>
      <c r="AY286" s="16" t="s">
        <v>123</v>
      </c>
      <c r="BE286" s="195">
        <f>IF(N286="základní",J286,0)</f>
        <v>0</v>
      </c>
      <c r="BF286" s="195">
        <f>IF(N286="snížená",J286,0)</f>
        <v>0</v>
      </c>
      <c r="BG286" s="195">
        <f>IF(N286="zákl. přenesená",J286,0)</f>
        <v>0</v>
      </c>
      <c r="BH286" s="195">
        <f>IF(N286="sníž. přenesená",J286,0)</f>
        <v>0</v>
      </c>
      <c r="BI286" s="195">
        <f>IF(N286="nulová",J286,0)</f>
        <v>0</v>
      </c>
      <c r="BJ286" s="16" t="s">
        <v>85</v>
      </c>
      <c r="BK286" s="195">
        <f>ROUND(I286*H286,2)</f>
        <v>0</v>
      </c>
      <c r="BL286" s="16" t="s">
        <v>146</v>
      </c>
      <c r="BM286" s="194" t="s">
        <v>423</v>
      </c>
    </row>
    <row r="287" spans="1:65" s="2" customFormat="1" ht="28.8">
      <c r="A287" s="33"/>
      <c r="B287" s="34"/>
      <c r="C287" s="35"/>
      <c r="D287" s="196" t="s">
        <v>133</v>
      </c>
      <c r="E287" s="35"/>
      <c r="F287" s="197" t="s">
        <v>424</v>
      </c>
      <c r="G287" s="35"/>
      <c r="H287" s="35"/>
      <c r="I287" s="198"/>
      <c r="J287" s="35"/>
      <c r="K287" s="35"/>
      <c r="L287" s="38"/>
      <c r="M287" s="199"/>
      <c r="N287" s="200"/>
      <c r="O287" s="70"/>
      <c r="P287" s="70"/>
      <c r="Q287" s="70"/>
      <c r="R287" s="70"/>
      <c r="S287" s="70"/>
      <c r="T287" s="71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T287" s="16" t="s">
        <v>133</v>
      </c>
      <c r="AU287" s="16" t="s">
        <v>87</v>
      </c>
    </row>
    <row r="288" spans="1:65" s="2" customFormat="1" ht="10.199999999999999">
      <c r="A288" s="33"/>
      <c r="B288" s="34"/>
      <c r="C288" s="35"/>
      <c r="D288" s="201" t="s">
        <v>135</v>
      </c>
      <c r="E288" s="35"/>
      <c r="F288" s="202" t="s">
        <v>425</v>
      </c>
      <c r="G288" s="35"/>
      <c r="H288" s="35"/>
      <c r="I288" s="198"/>
      <c r="J288" s="35"/>
      <c r="K288" s="35"/>
      <c r="L288" s="38"/>
      <c r="M288" s="199"/>
      <c r="N288" s="200"/>
      <c r="O288" s="70"/>
      <c r="P288" s="70"/>
      <c r="Q288" s="70"/>
      <c r="R288" s="70"/>
      <c r="S288" s="70"/>
      <c r="T288" s="71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T288" s="16" t="s">
        <v>135</v>
      </c>
      <c r="AU288" s="16" t="s">
        <v>87</v>
      </c>
    </row>
    <row r="289" spans="1:65" s="13" customFormat="1" ht="10.199999999999999">
      <c r="B289" s="203"/>
      <c r="C289" s="204"/>
      <c r="D289" s="196" t="s">
        <v>150</v>
      </c>
      <c r="E289" s="205" t="s">
        <v>1</v>
      </c>
      <c r="F289" s="206" t="s">
        <v>426</v>
      </c>
      <c r="G289" s="204"/>
      <c r="H289" s="207">
        <v>231</v>
      </c>
      <c r="I289" s="208"/>
      <c r="J289" s="204"/>
      <c r="K289" s="204"/>
      <c r="L289" s="209"/>
      <c r="M289" s="210"/>
      <c r="N289" s="211"/>
      <c r="O289" s="211"/>
      <c r="P289" s="211"/>
      <c r="Q289" s="211"/>
      <c r="R289" s="211"/>
      <c r="S289" s="211"/>
      <c r="T289" s="212"/>
      <c r="AT289" s="213" t="s">
        <v>150</v>
      </c>
      <c r="AU289" s="213" t="s">
        <v>87</v>
      </c>
      <c r="AV289" s="13" t="s">
        <v>87</v>
      </c>
      <c r="AW289" s="13" t="s">
        <v>34</v>
      </c>
      <c r="AX289" s="13" t="s">
        <v>85</v>
      </c>
      <c r="AY289" s="213" t="s">
        <v>123</v>
      </c>
    </row>
    <row r="290" spans="1:65" s="2" customFormat="1" ht="21.75" customHeight="1">
      <c r="A290" s="33"/>
      <c r="B290" s="34"/>
      <c r="C290" s="182" t="s">
        <v>427</v>
      </c>
      <c r="D290" s="182" t="s">
        <v>127</v>
      </c>
      <c r="E290" s="183" t="s">
        <v>428</v>
      </c>
      <c r="F290" s="184" t="s">
        <v>429</v>
      </c>
      <c r="G290" s="185" t="s">
        <v>220</v>
      </c>
      <c r="H290" s="186">
        <v>231</v>
      </c>
      <c r="I290" s="187"/>
      <c r="J290" s="188">
        <f>ROUND(I290*H290,2)</f>
        <v>0</v>
      </c>
      <c r="K290" s="189"/>
      <c r="L290" s="38"/>
      <c r="M290" s="190" t="s">
        <v>1</v>
      </c>
      <c r="N290" s="191" t="s">
        <v>42</v>
      </c>
      <c r="O290" s="70"/>
      <c r="P290" s="192">
        <f>O290*H290</f>
        <v>0</v>
      </c>
      <c r="Q290" s="192">
        <v>9.0000000000000006E-5</v>
      </c>
      <c r="R290" s="192">
        <f>Q290*H290</f>
        <v>2.0790000000000003E-2</v>
      </c>
      <c r="S290" s="192">
        <v>0</v>
      </c>
      <c r="T290" s="193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94" t="s">
        <v>146</v>
      </c>
      <c r="AT290" s="194" t="s">
        <v>127</v>
      </c>
      <c r="AU290" s="194" t="s">
        <v>87</v>
      </c>
      <c r="AY290" s="16" t="s">
        <v>123</v>
      </c>
      <c r="BE290" s="195">
        <f>IF(N290="základní",J290,0)</f>
        <v>0</v>
      </c>
      <c r="BF290" s="195">
        <f>IF(N290="snížená",J290,0)</f>
        <v>0</v>
      </c>
      <c r="BG290" s="195">
        <f>IF(N290="zákl. přenesená",J290,0)</f>
        <v>0</v>
      </c>
      <c r="BH290" s="195">
        <f>IF(N290="sníž. přenesená",J290,0)</f>
        <v>0</v>
      </c>
      <c r="BI290" s="195">
        <f>IF(N290="nulová",J290,0)</f>
        <v>0</v>
      </c>
      <c r="BJ290" s="16" t="s">
        <v>85</v>
      </c>
      <c r="BK290" s="195">
        <f>ROUND(I290*H290,2)</f>
        <v>0</v>
      </c>
      <c r="BL290" s="16" t="s">
        <v>146</v>
      </c>
      <c r="BM290" s="194" t="s">
        <v>430</v>
      </c>
    </row>
    <row r="291" spans="1:65" s="2" customFormat="1" ht="19.2">
      <c r="A291" s="33"/>
      <c r="B291" s="34"/>
      <c r="C291" s="35"/>
      <c r="D291" s="196" t="s">
        <v>133</v>
      </c>
      <c r="E291" s="35"/>
      <c r="F291" s="197" t="s">
        <v>431</v>
      </c>
      <c r="G291" s="35"/>
      <c r="H291" s="35"/>
      <c r="I291" s="198"/>
      <c r="J291" s="35"/>
      <c r="K291" s="35"/>
      <c r="L291" s="38"/>
      <c r="M291" s="199"/>
      <c r="N291" s="200"/>
      <c r="O291" s="70"/>
      <c r="P291" s="70"/>
      <c r="Q291" s="70"/>
      <c r="R291" s="70"/>
      <c r="S291" s="70"/>
      <c r="T291" s="71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T291" s="16" t="s">
        <v>133</v>
      </c>
      <c r="AU291" s="16" t="s">
        <v>87</v>
      </c>
    </row>
    <row r="292" spans="1:65" s="2" customFormat="1" ht="10.199999999999999">
      <c r="A292" s="33"/>
      <c r="B292" s="34"/>
      <c r="C292" s="35"/>
      <c r="D292" s="201" t="s">
        <v>135</v>
      </c>
      <c r="E292" s="35"/>
      <c r="F292" s="202" t="s">
        <v>432</v>
      </c>
      <c r="G292" s="35"/>
      <c r="H292" s="35"/>
      <c r="I292" s="198"/>
      <c r="J292" s="35"/>
      <c r="K292" s="35"/>
      <c r="L292" s="38"/>
      <c r="M292" s="199"/>
      <c r="N292" s="200"/>
      <c r="O292" s="70"/>
      <c r="P292" s="70"/>
      <c r="Q292" s="70"/>
      <c r="R292" s="70"/>
      <c r="S292" s="70"/>
      <c r="T292" s="71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T292" s="16" t="s">
        <v>135</v>
      </c>
      <c r="AU292" s="16" t="s">
        <v>87</v>
      </c>
    </row>
    <row r="293" spans="1:65" s="2" customFormat="1" ht="24.15" customHeight="1">
      <c r="A293" s="33"/>
      <c r="B293" s="34"/>
      <c r="C293" s="182" t="s">
        <v>433</v>
      </c>
      <c r="D293" s="182" t="s">
        <v>127</v>
      </c>
      <c r="E293" s="183" t="s">
        <v>434</v>
      </c>
      <c r="F293" s="184" t="s">
        <v>435</v>
      </c>
      <c r="G293" s="185" t="s">
        <v>220</v>
      </c>
      <c r="H293" s="186">
        <v>266</v>
      </c>
      <c r="I293" s="187"/>
      <c r="J293" s="188">
        <f>ROUND(I293*H293,2)</f>
        <v>0</v>
      </c>
      <c r="K293" s="189"/>
      <c r="L293" s="38"/>
      <c r="M293" s="190" t="s">
        <v>1</v>
      </c>
      <c r="N293" s="191" t="s">
        <v>42</v>
      </c>
      <c r="O293" s="70"/>
      <c r="P293" s="192">
        <f>O293*H293</f>
        <v>0</v>
      </c>
      <c r="Q293" s="192">
        <v>0</v>
      </c>
      <c r="R293" s="192">
        <f>Q293*H293</f>
        <v>0</v>
      </c>
      <c r="S293" s="192">
        <v>0</v>
      </c>
      <c r="T293" s="193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94" t="s">
        <v>146</v>
      </c>
      <c r="AT293" s="194" t="s">
        <v>127</v>
      </c>
      <c r="AU293" s="194" t="s">
        <v>87</v>
      </c>
      <c r="AY293" s="16" t="s">
        <v>123</v>
      </c>
      <c r="BE293" s="195">
        <f>IF(N293="základní",J293,0)</f>
        <v>0</v>
      </c>
      <c r="BF293" s="195">
        <f>IF(N293="snížená",J293,0)</f>
        <v>0</v>
      </c>
      <c r="BG293" s="195">
        <f>IF(N293="zákl. přenesená",J293,0)</f>
        <v>0</v>
      </c>
      <c r="BH293" s="195">
        <f>IF(N293="sníž. přenesená",J293,0)</f>
        <v>0</v>
      </c>
      <c r="BI293" s="195">
        <f>IF(N293="nulová",J293,0)</f>
        <v>0</v>
      </c>
      <c r="BJ293" s="16" t="s">
        <v>85</v>
      </c>
      <c r="BK293" s="195">
        <f>ROUND(I293*H293,2)</f>
        <v>0</v>
      </c>
      <c r="BL293" s="16" t="s">
        <v>146</v>
      </c>
      <c r="BM293" s="194" t="s">
        <v>436</v>
      </c>
    </row>
    <row r="294" spans="1:65" s="2" customFormat="1" ht="19.2">
      <c r="A294" s="33"/>
      <c r="B294" s="34"/>
      <c r="C294" s="35"/>
      <c r="D294" s="196" t="s">
        <v>133</v>
      </c>
      <c r="E294" s="35"/>
      <c r="F294" s="197" t="s">
        <v>437</v>
      </c>
      <c r="G294" s="35"/>
      <c r="H294" s="35"/>
      <c r="I294" s="198"/>
      <c r="J294" s="35"/>
      <c r="K294" s="35"/>
      <c r="L294" s="38"/>
      <c r="M294" s="199"/>
      <c r="N294" s="200"/>
      <c r="O294" s="70"/>
      <c r="P294" s="70"/>
      <c r="Q294" s="70"/>
      <c r="R294" s="70"/>
      <c r="S294" s="70"/>
      <c r="T294" s="71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T294" s="16" t="s">
        <v>133</v>
      </c>
      <c r="AU294" s="16" t="s">
        <v>87</v>
      </c>
    </row>
    <row r="295" spans="1:65" s="2" customFormat="1" ht="10.199999999999999">
      <c r="A295" s="33"/>
      <c r="B295" s="34"/>
      <c r="C295" s="35"/>
      <c r="D295" s="201" t="s">
        <v>135</v>
      </c>
      <c r="E295" s="35"/>
      <c r="F295" s="202" t="s">
        <v>438</v>
      </c>
      <c r="G295" s="35"/>
      <c r="H295" s="35"/>
      <c r="I295" s="198"/>
      <c r="J295" s="35"/>
      <c r="K295" s="35"/>
      <c r="L295" s="38"/>
      <c r="M295" s="199"/>
      <c r="N295" s="200"/>
      <c r="O295" s="70"/>
      <c r="P295" s="70"/>
      <c r="Q295" s="70"/>
      <c r="R295" s="70"/>
      <c r="S295" s="70"/>
      <c r="T295" s="71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T295" s="16" t="s">
        <v>135</v>
      </c>
      <c r="AU295" s="16" t="s">
        <v>87</v>
      </c>
    </row>
    <row r="296" spans="1:65" s="2" customFormat="1" ht="24.15" customHeight="1">
      <c r="A296" s="33"/>
      <c r="B296" s="34"/>
      <c r="C296" s="214" t="s">
        <v>439</v>
      </c>
      <c r="D296" s="214" t="s">
        <v>137</v>
      </c>
      <c r="E296" s="215" t="s">
        <v>440</v>
      </c>
      <c r="F296" s="216" t="s">
        <v>441</v>
      </c>
      <c r="G296" s="217" t="s">
        <v>220</v>
      </c>
      <c r="H296" s="218">
        <v>279.3</v>
      </c>
      <c r="I296" s="219"/>
      <c r="J296" s="220">
        <f>ROUND(I296*H296,2)</f>
        <v>0</v>
      </c>
      <c r="K296" s="221"/>
      <c r="L296" s="222"/>
      <c r="M296" s="223" t="s">
        <v>1</v>
      </c>
      <c r="N296" s="224" t="s">
        <v>42</v>
      </c>
      <c r="O296" s="70"/>
      <c r="P296" s="192">
        <f>O296*H296</f>
        <v>0</v>
      </c>
      <c r="Q296" s="192">
        <v>3.5E-4</v>
      </c>
      <c r="R296" s="192">
        <f>Q296*H296</f>
        <v>9.7755000000000009E-2</v>
      </c>
      <c r="S296" s="192">
        <v>0</v>
      </c>
      <c r="T296" s="193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94" t="s">
        <v>168</v>
      </c>
      <c r="AT296" s="194" t="s">
        <v>137</v>
      </c>
      <c r="AU296" s="194" t="s">
        <v>87</v>
      </c>
      <c r="AY296" s="16" t="s">
        <v>123</v>
      </c>
      <c r="BE296" s="195">
        <f>IF(N296="základní",J296,0)</f>
        <v>0</v>
      </c>
      <c r="BF296" s="195">
        <f>IF(N296="snížená",J296,0)</f>
        <v>0</v>
      </c>
      <c r="BG296" s="195">
        <f>IF(N296="zákl. přenesená",J296,0)</f>
        <v>0</v>
      </c>
      <c r="BH296" s="195">
        <f>IF(N296="sníž. přenesená",J296,0)</f>
        <v>0</v>
      </c>
      <c r="BI296" s="195">
        <f>IF(N296="nulová",J296,0)</f>
        <v>0</v>
      </c>
      <c r="BJ296" s="16" t="s">
        <v>85</v>
      </c>
      <c r="BK296" s="195">
        <f>ROUND(I296*H296,2)</f>
        <v>0</v>
      </c>
      <c r="BL296" s="16" t="s">
        <v>168</v>
      </c>
      <c r="BM296" s="194" t="s">
        <v>442</v>
      </c>
    </row>
    <row r="297" spans="1:65" s="2" customFormat="1" ht="19.2">
      <c r="A297" s="33"/>
      <c r="B297" s="34"/>
      <c r="C297" s="35"/>
      <c r="D297" s="196" t="s">
        <v>133</v>
      </c>
      <c r="E297" s="35"/>
      <c r="F297" s="197" t="s">
        <v>441</v>
      </c>
      <c r="G297" s="35"/>
      <c r="H297" s="35"/>
      <c r="I297" s="198"/>
      <c r="J297" s="35"/>
      <c r="K297" s="35"/>
      <c r="L297" s="38"/>
      <c r="M297" s="199"/>
      <c r="N297" s="200"/>
      <c r="O297" s="70"/>
      <c r="P297" s="70"/>
      <c r="Q297" s="70"/>
      <c r="R297" s="70"/>
      <c r="S297" s="70"/>
      <c r="T297" s="71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T297" s="16" t="s">
        <v>133</v>
      </c>
      <c r="AU297" s="16" t="s">
        <v>87</v>
      </c>
    </row>
    <row r="298" spans="1:65" s="13" customFormat="1" ht="10.199999999999999">
      <c r="B298" s="203"/>
      <c r="C298" s="204"/>
      <c r="D298" s="196" t="s">
        <v>150</v>
      </c>
      <c r="E298" s="204"/>
      <c r="F298" s="206" t="s">
        <v>443</v>
      </c>
      <c r="G298" s="204"/>
      <c r="H298" s="207">
        <v>279.3</v>
      </c>
      <c r="I298" s="208"/>
      <c r="J298" s="204"/>
      <c r="K298" s="204"/>
      <c r="L298" s="209"/>
      <c r="M298" s="210"/>
      <c r="N298" s="211"/>
      <c r="O298" s="211"/>
      <c r="P298" s="211"/>
      <c r="Q298" s="211"/>
      <c r="R298" s="211"/>
      <c r="S298" s="211"/>
      <c r="T298" s="212"/>
      <c r="AT298" s="213" t="s">
        <v>150</v>
      </c>
      <c r="AU298" s="213" t="s">
        <v>87</v>
      </c>
      <c r="AV298" s="13" t="s">
        <v>87</v>
      </c>
      <c r="AW298" s="13" t="s">
        <v>4</v>
      </c>
      <c r="AX298" s="13" t="s">
        <v>85</v>
      </c>
      <c r="AY298" s="213" t="s">
        <v>123</v>
      </c>
    </row>
    <row r="299" spans="1:65" s="2" customFormat="1" ht="24.15" customHeight="1">
      <c r="A299" s="33"/>
      <c r="B299" s="34"/>
      <c r="C299" s="182" t="s">
        <v>444</v>
      </c>
      <c r="D299" s="182" t="s">
        <v>127</v>
      </c>
      <c r="E299" s="183" t="s">
        <v>445</v>
      </c>
      <c r="F299" s="184" t="s">
        <v>446</v>
      </c>
      <c r="G299" s="185" t="s">
        <v>220</v>
      </c>
      <c r="H299" s="186">
        <v>29</v>
      </c>
      <c r="I299" s="187"/>
      <c r="J299" s="188">
        <f>ROUND(I299*H299,2)</f>
        <v>0</v>
      </c>
      <c r="K299" s="189"/>
      <c r="L299" s="38"/>
      <c r="M299" s="190" t="s">
        <v>1</v>
      </c>
      <c r="N299" s="191" t="s">
        <v>42</v>
      </c>
      <c r="O299" s="70"/>
      <c r="P299" s="192">
        <f>O299*H299</f>
        <v>0</v>
      </c>
      <c r="Q299" s="192">
        <v>0</v>
      </c>
      <c r="R299" s="192">
        <f>Q299*H299</f>
        <v>0</v>
      </c>
      <c r="S299" s="192">
        <v>0</v>
      </c>
      <c r="T299" s="193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94" t="s">
        <v>146</v>
      </c>
      <c r="AT299" s="194" t="s">
        <v>127</v>
      </c>
      <c r="AU299" s="194" t="s">
        <v>87</v>
      </c>
      <c r="AY299" s="16" t="s">
        <v>123</v>
      </c>
      <c r="BE299" s="195">
        <f>IF(N299="základní",J299,0)</f>
        <v>0</v>
      </c>
      <c r="BF299" s="195">
        <f>IF(N299="snížená",J299,0)</f>
        <v>0</v>
      </c>
      <c r="BG299" s="195">
        <f>IF(N299="zákl. přenesená",J299,0)</f>
        <v>0</v>
      </c>
      <c r="BH299" s="195">
        <f>IF(N299="sníž. přenesená",J299,0)</f>
        <v>0</v>
      </c>
      <c r="BI299" s="195">
        <f>IF(N299="nulová",J299,0)</f>
        <v>0</v>
      </c>
      <c r="BJ299" s="16" t="s">
        <v>85</v>
      </c>
      <c r="BK299" s="195">
        <f>ROUND(I299*H299,2)</f>
        <v>0</v>
      </c>
      <c r="BL299" s="16" t="s">
        <v>146</v>
      </c>
      <c r="BM299" s="194" t="s">
        <v>447</v>
      </c>
    </row>
    <row r="300" spans="1:65" s="2" customFormat="1" ht="19.2">
      <c r="A300" s="33"/>
      <c r="B300" s="34"/>
      <c r="C300" s="35"/>
      <c r="D300" s="196" t="s">
        <v>133</v>
      </c>
      <c r="E300" s="35"/>
      <c r="F300" s="197" t="s">
        <v>448</v>
      </c>
      <c r="G300" s="35"/>
      <c r="H300" s="35"/>
      <c r="I300" s="198"/>
      <c r="J300" s="35"/>
      <c r="K300" s="35"/>
      <c r="L300" s="38"/>
      <c r="M300" s="199"/>
      <c r="N300" s="200"/>
      <c r="O300" s="70"/>
      <c r="P300" s="70"/>
      <c r="Q300" s="70"/>
      <c r="R300" s="70"/>
      <c r="S300" s="70"/>
      <c r="T300" s="71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T300" s="16" t="s">
        <v>133</v>
      </c>
      <c r="AU300" s="16" t="s">
        <v>87</v>
      </c>
    </row>
    <row r="301" spans="1:65" s="2" customFormat="1" ht="10.199999999999999">
      <c r="A301" s="33"/>
      <c r="B301" s="34"/>
      <c r="C301" s="35"/>
      <c r="D301" s="201" t="s">
        <v>135</v>
      </c>
      <c r="E301" s="35"/>
      <c r="F301" s="202" t="s">
        <v>449</v>
      </c>
      <c r="G301" s="35"/>
      <c r="H301" s="35"/>
      <c r="I301" s="198"/>
      <c r="J301" s="35"/>
      <c r="K301" s="35"/>
      <c r="L301" s="38"/>
      <c r="M301" s="199"/>
      <c r="N301" s="200"/>
      <c r="O301" s="70"/>
      <c r="P301" s="70"/>
      <c r="Q301" s="70"/>
      <c r="R301" s="70"/>
      <c r="S301" s="70"/>
      <c r="T301" s="71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T301" s="16" t="s">
        <v>135</v>
      </c>
      <c r="AU301" s="16" t="s">
        <v>87</v>
      </c>
    </row>
    <row r="302" spans="1:65" s="13" customFormat="1" ht="10.199999999999999">
      <c r="B302" s="203"/>
      <c r="C302" s="204"/>
      <c r="D302" s="196" t="s">
        <v>150</v>
      </c>
      <c r="E302" s="205" t="s">
        <v>1</v>
      </c>
      <c r="F302" s="206" t="s">
        <v>450</v>
      </c>
      <c r="G302" s="204"/>
      <c r="H302" s="207">
        <v>29</v>
      </c>
      <c r="I302" s="208"/>
      <c r="J302" s="204"/>
      <c r="K302" s="204"/>
      <c r="L302" s="209"/>
      <c r="M302" s="210"/>
      <c r="N302" s="211"/>
      <c r="O302" s="211"/>
      <c r="P302" s="211"/>
      <c r="Q302" s="211"/>
      <c r="R302" s="211"/>
      <c r="S302" s="211"/>
      <c r="T302" s="212"/>
      <c r="AT302" s="213" t="s">
        <v>150</v>
      </c>
      <c r="AU302" s="213" t="s">
        <v>87</v>
      </c>
      <c r="AV302" s="13" t="s">
        <v>87</v>
      </c>
      <c r="AW302" s="13" t="s">
        <v>34</v>
      </c>
      <c r="AX302" s="13" t="s">
        <v>85</v>
      </c>
      <c r="AY302" s="213" t="s">
        <v>123</v>
      </c>
    </row>
    <row r="303" spans="1:65" s="2" customFormat="1" ht="24.15" customHeight="1">
      <c r="A303" s="33"/>
      <c r="B303" s="34"/>
      <c r="C303" s="214" t="s">
        <v>451</v>
      </c>
      <c r="D303" s="214" t="s">
        <v>137</v>
      </c>
      <c r="E303" s="215" t="s">
        <v>452</v>
      </c>
      <c r="F303" s="216" t="s">
        <v>453</v>
      </c>
      <c r="G303" s="217" t="s">
        <v>220</v>
      </c>
      <c r="H303" s="218">
        <v>29</v>
      </c>
      <c r="I303" s="219"/>
      <c r="J303" s="220">
        <f>ROUND(I303*H303,2)</f>
        <v>0</v>
      </c>
      <c r="K303" s="221"/>
      <c r="L303" s="222"/>
      <c r="M303" s="223" t="s">
        <v>1</v>
      </c>
      <c r="N303" s="224" t="s">
        <v>42</v>
      </c>
      <c r="O303" s="70"/>
      <c r="P303" s="192">
        <f>O303*H303</f>
        <v>0</v>
      </c>
      <c r="Q303" s="192">
        <v>6.8999999999999997E-4</v>
      </c>
      <c r="R303" s="192">
        <f>Q303*H303</f>
        <v>2.001E-2</v>
      </c>
      <c r="S303" s="192">
        <v>0</v>
      </c>
      <c r="T303" s="193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94" t="s">
        <v>168</v>
      </c>
      <c r="AT303" s="194" t="s">
        <v>137</v>
      </c>
      <c r="AU303" s="194" t="s">
        <v>87</v>
      </c>
      <c r="AY303" s="16" t="s">
        <v>123</v>
      </c>
      <c r="BE303" s="195">
        <f>IF(N303="základní",J303,0)</f>
        <v>0</v>
      </c>
      <c r="BF303" s="195">
        <f>IF(N303="snížená",J303,0)</f>
        <v>0</v>
      </c>
      <c r="BG303" s="195">
        <f>IF(N303="zákl. přenesená",J303,0)</f>
        <v>0</v>
      </c>
      <c r="BH303" s="195">
        <f>IF(N303="sníž. přenesená",J303,0)</f>
        <v>0</v>
      </c>
      <c r="BI303" s="195">
        <f>IF(N303="nulová",J303,0)</f>
        <v>0</v>
      </c>
      <c r="BJ303" s="16" t="s">
        <v>85</v>
      </c>
      <c r="BK303" s="195">
        <f>ROUND(I303*H303,2)</f>
        <v>0</v>
      </c>
      <c r="BL303" s="16" t="s">
        <v>168</v>
      </c>
      <c r="BM303" s="194" t="s">
        <v>454</v>
      </c>
    </row>
    <row r="304" spans="1:65" s="2" customFormat="1" ht="19.2">
      <c r="A304" s="33"/>
      <c r="B304" s="34"/>
      <c r="C304" s="35"/>
      <c r="D304" s="196" t="s">
        <v>133</v>
      </c>
      <c r="E304" s="35"/>
      <c r="F304" s="197" t="s">
        <v>453</v>
      </c>
      <c r="G304" s="35"/>
      <c r="H304" s="35"/>
      <c r="I304" s="198"/>
      <c r="J304" s="35"/>
      <c r="K304" s="35"/>
      <c r="L304" s="38"/>
      <c r="M304" s="199"/>
      <c r="N304" s="200"/>
      <c r="O304" s="70"/>
      <c r="P304" s="70"/>
      <c r="Q304" s="70"/>
      <c r="R304" s="70"/>
      <c r="S304" s="70"/>
      <c r="T304" s="71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T304" s="16" t="s">
        <v>133</v>
      </c>
      <c r="AU304" s="16" t="s">
        <v>87</v>
      </c>
    </row>
    <row r="305" spans="1:65" s="13" customFormat="1" ht="10.199999999999999">
      <c r="B305" s="203"/>
      <c r="C305" s="204"/>
      <c r="D305" s="196" t="s">
        <v>150</v>
      </c>
      <c r="E305" s="204"/>
      <c r="F305" s="206" t="s">
        <v>455</v>
      </c>
      <c r="G305" s="204"/>
      <c r="H305" s="207">
        <v>29</v>
      </c>
      <c r="I305" s="208"/>
      <c r="J305" s="204"/>
      <c r="K305" s="204"/>
      <c r="L305" s="209"/>
      <c r="M305" s="210"/>
      <c r="N305" s="211"/>
      <c r="O305" s="211"/>
      <c r="P305" s="211"/>
      <c r="Q305" s="211"/>
      <c r="R305" s="211"/>
      <c r="S305" s="211"/>
      <c r="T305" s="212"/>
      <c r="AT305" s="213" t="s">
        <v>150</v>
      </c>
      <c r="AU305" s="213" t="s">
        <v>87</v>
      </c>
      <c r="AV305" s="13" t="s">
        <v>87</v>
      </c>
      <c r="AW305" s="13" t="s">
        <v>4</v>
      </c>
      <c r="AX305" s="13" t="s">
        <v>85</v>
      </c>
      <c r="AY305" s="213" t="s">
        <v>123</v>
      </c>
    </row>
    <row r="306" spans="1:65" s="2" customFormat="1" ht="33" customHeight="1">
      <c r="A306" s="33"/>
      <c r="B306" s="34"/>
      <c r="C306" s="182" t="s">
        <v>456</v>
      </c>
      <c r="D306" s="182" t="s">
        <v>127</v>
      </c>
      <c r="E306" s="183" t="s">
        <v>457</v>
      </c>
      <c r="F306" s="184" t="s">
        <v>458</v>
      </c>
      <c r="G306" s="185" t="s">
        <v>288</v>
      </c>
      <c r="H306" s="186">
        <v>29.7</v>
      </c>
      <c r="I306" s="187"/>
      <c r="J306" s="188">
        <f>ROUND(I306*H306,2)</f>
        <v>0</v>
      </c>
      <c r="K306" s="189"/>
      <c r="L306" s="38"/>
      <c r="M306" s="190" t="s">
        <v>1</v>
      </c>
      <c r="N306" s="191" t="s">
        <v>42</v>
      </c>
      <c r="O306" s="70"/>
      <c r="P306" s="192">
        <f>O306*H306</f>
        <v>0</v>
      </c>
      <c r="Q306" s="192">
        <v>0</v>
      </c>
      <c r="R306" s="192">
        <f>Q306*H306</f>
        <v>0</v>
      </c>
      <c r="S306" s="192">
        <v>0</v>
      </c>
      <c r="T306" s="193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94" t="s">
        <v>146</v>
      </c>
      <c r="AT306" s="194" t="s">
        <v>127</v>
      </c>
      <c r="AU306" s="194" t="s">
        <v>87</v>
      </c>
      <c r="AY306" s="16" t="s">
        <v>123</v>
      </c>
      <c r="BE306" s="195">
        <f>IF(N306="základní",J306,0)</f>
        <v>0</v>
      </c>
      <c r="BF306" s="195">
        <f>IF(N306="snížená",J306,0)</f>
        <v>0</v>
      </c>
      <c r="BG306" s="195">
        <f>IF(N306="zákl. přenesená",J306,0)</f>
        <v>0</v>
      </c>
      <c r="BH306" s="195">
        <f>IF(N306="sníž. přenesená",J306,0)</f>
        <v>0</v>
      </c>
      <c r="BI306" s="195">
        <f>IF(N306="nulová",J306,0)</f>
        <v>0</v>
      </c>
      <c r="BJ306" s="16" t="s">
        <v>85</v>
      </c>
      <c r="BK306" s="195">
        <f>ROUND(I306*H306,2)</f>
        <v>0</v>
      </c>
      <c r="BL306" s="16" t="s">
        <v>146</v>
      </c>
      <c r="BM306" s="194" t="s">
        <v>459</v>
      </c>
    </row>
    <row r="307" spans="1:65" s="2" customFormat="1" ht="28.8">
      <c r="A307" s="33"/>
      <c r="B307" s="34"/>
      <c r="C307" s="35"/>
      <c r="D307" s="196" t="s">
        <v>133</v>
      </c>
      <c r="E307" s="35"/>
      <c r="F307" s="197" t="s">
        <v>460</v>
      </c>
      <c r="G307" s="35"/>
      <c r="H307" s="35"/>
      <c r="I307" s="198"/>
      <c r="J307" s="35"/>
      <c r="K307" s="35"/>
      <c r="L307" s="38"/>
      <c r="M307" s="199"/>
      <c r="N307" s="200"/>
      <c r="O307" s="70"/>
      <c r="P307" s="70"/>
      <c r="Q307" s="70"/>
      <c r="R307" s="70"/>
      <c r="S307" s="70"/>
      <c r="T307" s="71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T307" s="16" t="s">
        <v>133</v>
      </c>
      <c r="AU307" s="16" t="s">
        <v>87</v>
      </c>
    </row>
    <row r="308" spans="1:65" s="2" customFormat="1" ht="10.199999999999999">
      <c r="A308" s="33"/>
      <c r="B308" s="34"/>
      <c r="C308" s="35"/>
      <c r="D308" s="201" t="s">
        <v>135</v>
      </c>
      <c r="E308" s="35"/>
      <c r="F308" s="202" t="s">
        <v>461</v>
      </c>
      <c r="G308" s="35"/>
      <c r="H308" s="35"/>
      <c r="I308" s="198"/>
      <c r="J308" s="35"/>
      <c r="K308" s="35"/>
      <c r="L308" s="38"/>
      <c r="M308" s="199"/>
      <c r="N308" s="200"/>
      <c r="O308" s="70"/>
      <c r="P308" s="70"/>
      <c r="Q308" s="70"/>
      <c r="R308" s="70"/>
      <c r="S308" s="70"/>
      <c r="T308" s="71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T308" s="16" t="s">
        <v>135</v>
      </c>
      <c r="AU308" s="16" t="s">
        <v>87</v>
      </c>
    </row>
    <row r="309" spans="1:65" s="13" customFormat="1" ht="10.199999999999999">
      <c r="B309" s="203"/>
      <c r="C309" s="204"/>
      <c r="D309" s="196" t="s">
        <v>150</v>
      </c>
      <c r="E309" s="205" t="s">
        <v>1</v>
      </c>
      <c r="F309" s="206" t="s">
        <v>462</v>
      </c>
      <c r="G309" s="204"/>
      <c r="H309" s="207">
        <v>29.7</v>
      </c>
      <c r="I309" s="208"/>
      <c r="J309" s="204"/>
      <c r="K309" s="204"/>
      <c r="L309" s="209"/>
      <c r="M309" s="210"/>
      <c r="N309" s="211"/>
      <c r="O309" s="211"/>
      <c r="P309" s="211"/>
      <c r="Q309" s="211"/>
      <c r="R309" s="211"/>
      <c r="S309" s="211"/>
      <c r="T309" s="212"/>
      <c r="AT309" s="213" t="s">
        <v>150</v>
      </c>
      <c r="AU309" s="213" t="s">
        <v>87</v>
      </c>
      <c r="AV309" s="13" t="s">
        <v>87</v>
      </c>
      <c r="AW309" s="13" t="s">
        <v>34</v>
      </c>
      <c r="AX309" s="13" t="s">
        <v>85</v>
      </c>
      <c r="AY309" s="213" t="s">
        <v>123</v>
      </c>
    </row>
    <row r="310" spans="1:65" s="2" customFormat="1" ht="33" customHeight="1">
      <c r="A310" s="33"/>
      <c r="B310" s="34"/>
      <c r="C310" s="182" t="s">
        <v>463</v>
      </c>
      <c r="D310" s="182" t="s">
        <v>127</v>
      </c>
      <c r="E310" s="183" t="s">
        <v>464</v>
      </c>
      <c r="F310" s="184" t="s">
        <v>465</v>
      </c>
      <c r="G310" s="185" t="s">
        <v>288</v>
      </c>
      <c r="H310" s="186">
        <v>25.7</v>
      </c>
      <c r="I310" s="187"/>
      <c r="J310" s="188">
        <f>ROUND(I310*H310,2)</f>
        <v>0</v>
      </c>
      <c r="K310" s="189"/>
      <c r="L310" s="38"/>
      <c r="M310" s="190" t="s">
        <v>1</v>
      </c>
      <c r="N310" s="191" t="s">
        <v>42</v>
      </c>
      <c r="O310" s="70"/>
      <c r="P310" s="192">
        <f>O310*H310</f>
        <v>0</v>
      </c>
      <c r="Q310" s="192">
        <v>0</v>
      </c>
      <c r="R310" s="192">
        <f>Q310*H310</f>
        <v>0</v>
      </c>
      <c r="S310" s="192">
        <v>0</v>
      </c>
      <c r="T310" s="193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94" t="s">
        <v>146</v>
      </c>
      <c r="AT310" s="194" t="s">
        <v>127</v>
      </c>
      <c r="AU310" s="194" t="s">
        <v>87</v>
      </c>
      <c r="AY310" s="16" t="s">
        <v>123</v>
      </c>
      <c r="BE310" s="195">
        <f>IF(N310="základní",J310,0)</f>
        <v>0</v>
      </c>
      <c r="BF310" s="195">
        <f>IF(N310="snížená",J310,0)</f>
        <v>0</v>
      </c>
      <c r="BG310" s="195">
        <f>IF(N310="zákl. přenesená",J310,0)</f>
        <v>0</v>
      </c>
      <c r="BH310" s="195">
        <f>IF(N310="sníž. přenesená",J310,0)</f>
        <v>0</v>
      </c>
      <c r="BI310" s="195">
        <f>IF(N310="nulová",J310,0)</f>
        <v>0</v>
      </c>
      <c r="BJ310" s="16" t="s">
        <v>85</v>
      </c>
      <c r="BK310" s="195">
        <f>ROUND(I310*H310,2)</f>
        <v>0</v>
      </c>
      <c r="BL310" s="16" t="s">
        <v>146</v>
      </c>
      <c r="BM310" s="194" t="s">
        <v>466</v>
      </c>
    </row>
    <row r="311" spans="1:65" s="2" customFormat="1" ht="19.2">
      <c r="A311" s="33"/>
      <c r="B311" s="34"/>
      <c r="C311" s="35"/>
      <c r="D311" s="196" t="s">
        <v>133</v>
      </c>
      <c r="E311" s="35"/>
      <c r="F311" s="197" t="s">
        <v>467</v>
      </c>
      <c r="G311" s="35"/>
      <c r="H311" s="35"/>
      <c r="I311" s="198"/>
      <c r="J311" s="35"/>
      <c r="K311" s="35"/>
      <c r="L311" s="38"/>
      <c r="M311" s="199"/>
      <c r="N311" s="200"/>
      <c r="O311" s="70"/>
      <c r="P311" s="70"/>
      <c r="Q311" s="70"/>
      <c r="R311" s="70"/>
      <c r="S311" s="70"/>
      <c r="T311" s="71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T311" s="16" t="s">
        <v>133</v>
      </c>
      <c r="AU311" s="16" t="s">
        <v>87</v>
      </c>
    </row>
    <row r="312" spans="1:65" s="2" customFormat="1" ht="10.199999999999999">
      <c r="A312" s="33"/>
      <c r="B312" s="34"/>
      <c r="C312" s="35"/>
      <c r="D312" s="201" t="s">
        <v>135</v>
      </c>
      <c r="E312" s="35"/>
      <c r="F312" s="202" t="s">
        <v>468</v>
      </c>
      <c r="G312" s="35"/>
      <c r="H312" s="35"/>
      <c r="I312" s="198"/>
      <c r="J312" s="35"/>
      <c r="K312" s="35"/>
      <c r="L312" s="38"/>
      <c r="M312" s="199"/>
      <c r="N312" s="200"/>
      <c r="O312" s="70"/>
      <c r="P312" s="70"/>
      <c r="Q312" s="70"/>
      <c r="R312" s="70"/>
      <c r="S312" s="70"/>
      <c r="T312" s="71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T312" s="16" t="s">
        <v>135</v>
      </c>
      <c r="AU312" s="16" t="s">
        <v>87</v>
      </c>
    </row>
    <row r="313" spans="1:65" s="13" customFormat="1" ht="10.199999999999999">
      <c r="B313" s="203"/>
      <c r="C313" s="204"/>
      <c r="D313" s="196" t="s">
        <v>150</v>
      </c>
      <c r="E313" s="205" t="s">
        <v>1</v>
      </c>
      <c r="F313" s="206" t="s">
        <v>469</v>
      </c>
      <c r="G313" s="204"/>
      <c r="H313" s="207">
        <v>25.7</v>
      </c>
      <c r="I313" s="208"/>
      <c r="J313" s="204"/>
      <c r="K313" s="204"/>
      <c r="L313" s="209"/>
      <c r="M313" s="210"/>
      <c r="N313" s="211"/>
      <c r="O313" s="211"/>
      <c r="P313" s="211"/>
      <c r="Q313" s="211"/>
      <c r="R313" s="211"/>
      <c r="S313" s="211"/>
      <c r="T313" s="212"/>
      <c r="AT313" s="213" t="s">
        <v>150</v>
      </c>
      <c r="AU313" s="213" t="s">
        <v>87</v>
      </c>
      <c r="AV313" s="13" t="s">
        <v>87</v>
      </c>
      <c r="AW313" s="13" t="s">
        <v>34</v>
      </c>
      <c r="AX313" s="13" t="s">
        <v>85</v>
      </c>
      <c r="AY313" s="213" t="s">
        <v>123</v>
      </c>
    </row>
    <row r="314" spans="1:65" s="2" customFormat="1" ht="24.15" customHeight="1">
      <c r="A314" s="33"/>
      <c r="B314" s="34"/>
      <c r="C314" s="182" t="s">
        <v>470</v>
      </c>
      <c r="D314" s="182" t="s">
        <v>127</v>
      </c>
      <c r="E314" s="183" t="s">
        <v>471</v>
      </c>
      <c r="F314" s="184" t="s">
        <v>472</v>
      </c>
      <c r="G314" s="185" t="s">
        <v>288</v>
      </c>
      <c r="H314" s="186">
        <v>110.7</v>
      </c>
      <c r="I314" s="187"/>
      <c r="J314" s="188">
        <f>ROUND(I314*H314,2)</f>
        <v>0</v>
      </c>
      <c r="K314" s="189"/>
      <c r="L314" s="38"/>
      <c r="M314" s="190" t="s">
        <v>1</v>
      </c>
      <c r="N314" s="191" t="s">
        <v>42</v>
      </c>
      <c r="O314" s="70"/>
      <c r="P314" s="192">
        <f>O314*H314</f>
        <v>0</v>
      </c>
      <c r="Q314" s="192">
        <v>0</v>
      </c>
      <c r="R314" s="192">
        <f>Q314*H314</f>
        <v>0</v>
      </c>
      <c r="S314" s="192">
        <v>0</v>
      </c>
      <c r="T314" s="193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94" t="s">
        <v>146</v>
      </c>
      <c r="AT314" s="194" t="s">
        <v>127</v>
      </c>
      <c r="AU314" s="194" t="s">
        <v>87</v>
      </c>
      <c r="AY314" s="16" t="s">
        <v>123</v>
      </c>
      <c r="BE314" s="195">
        <f>IF(N314="základní",J314,0)</f>
        <v>0</v>
      </c>
      <c r="BF314" s="195">
        <f>IF(N314="snížená",J314,0)</f>
        <v>0</v>
      </c>
      <c r="BG314" s="195">
        <f>IF(N314="zákl. přenesená",J314,0)</f>
        <v>0</v>
      </c>
      <c r="BH314" s="195">
        <f>IF(N314="sníž. přenesená",J314,0)</f>
        <v>0</v>
      </c>
      <c r="BI314" s="195">
        <f>IF(N314="nulová",J314,0)</f>
        <v>0</v>
      </c>
      <c r="BJ314" s="16" t="s">
        <v>85</v>
      </c>
      <c r="BK314" s="195">
        <f>ROUND(I314*H314,2)</f>
        <v>0</v>
      </c>
      <c r="BL314" s="16" t="s">
        <v>146</v>
      </c>
      <c r="BM314" s="194" t="s">
        <v>473</v>
      </c>
    </row>
    <row r="315" spans="1:65" s="2" customFormat="1" ht="19.2">
      <c r="A315" s="33"/>
      <c r="B315" s="34"/>
      <c r="C315" s="35"/>
      <c r="D315" s="196" t="s">
        <v>133</v>
      </c>
      <c r="E315" s="35"/>
      <c r="F315" s="197" t="s">
        <v>474</v>
      </c>
      <c r="G315" s="35"/>
      <c r="H315" s="35"/>
      <c r="I315" s="198"/>
      <c r="J315" s="35"/>
      <c r="K315" s="35"/>
      <c r="L315" s="38"/>
      <c r="M315" s="199"/>
      <c r="N315" s="200"/>
      <c r="O315" s="70"/>
      <c r="P315" s="70"/>
      <c r="Q315" s="70"/>
      <c r="R315" s="70"/>
      <c r="S315" s="70"/>
      <c r="T315" s="71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T315" s="16" t="s">
        <v>133</v>
      </c>
      <c r="AU315" s="16" t="s">
        <v>87</v>
      </c>
    </row>
    <row r="316" spans="1:65" s="2" customFormat="1" ht="10.199999999999999">
      <c r="A316" s="33"/>
      <c r="B316" s="34"/>
      <c r="C316" s="35"/>
      <c r="D316" s="201" t="s">
        <v>135</v>
      </c>
      <c r="E316" s="35"/>
      <c r="F316" s="202" t="s">
        <v>475</v>
      </c>
      <c r="G316" s="35"/>
      <c r="H316" s="35"/>
      <c r="I316" s="198"/>
      <c r="J316" s="35"/>
      <c r="K316" s="35"/>
      <c r="L316" s="38"/>
      <c r="M316" s="199"/>
      <c r="N316" s="200"/>
      <c r="O316" s="70"/>
      <c r="P316" s="70"/>
      <c r="Q316" s="70"/>
      <c r="R316" s="70"/>
      <c r="S316" s="70"/>
      <c r="T316" s="71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T316" s="16" t="s">
        <v>135</v>
      </c>
      <c r="AU316" s="16" t="s">
        <v>87</v>
      </c>
    </row>
    <row r="317" spans="1:65" s="13" customFormat="1" ht="10.199999999999999">
      <c r="B317" s="203"/>
      <c r="C317" s="204"/>
      <c r="D317" s="196" t="s">
        <v>150</v>
      </c>
      <c r="E317" s="205" t="s">
        <v>1</v>
      </c>
      <c r="F317" s="206" t="s">
        <v>476</v>
      </c>
      <c r="G317" s="204"/>
      <c r="H317" s="207">
        <v>110.7</v>
      </c>
      <c r="I317" s="208"/>
      <c r="J317" s="204"/>
      <c r="K317" s="204"/>
      <c r="L317" s="209"/>
      <c r="M317" s="210"/>
      <c r="N317" s="211"/>
      <c r="O317" s="211"/>
      <c r="P317" s="211"/>
      <c r="Q317" s="211"/>
      <c r="R317" s="211"/>
      <c r="S317" s="211"/>
      <c r="T317" s="212"/>
      <c r="AT317" s="213" t="s">
        <v>150</v>
      </c>
      <c r="AU317" s="213" t="s">
        <v>87</v>
      </c>
      <c r="AV317" s="13" t="s">
        <v>87</v>
      </c>
      <c r="AW317" s="13" t="s">
        <v>34</v>
      </c>
      <c r="AX317" s="13" t="s">
        <v>85</v>
      </c>
      <c r="AY317" s="213" t="s">
        <v>123</v>
      </c>
    </row>
    <row r="318" spans="1:65" s="2" customFormat="1" ht="37.799999999999997" customHeight="1">
      <c r="A318" s="33"/>
      <c r="B318" s="34"/>
      <c r="C318" s="182" t="s">
        <v>477</v>
      </c>
      <c r="D318" s="182" t="s">
        <v>127</v>
      </c>
      <c r="E318" s="183" t="s">
        <v>478</v>
      </c>
      <c r="F318" s="184" t="s">
        <v>479</v>
      </c>
      <c r="G318" s="185" t="s">
        <v>288</v>
      </c>
      <c r="H318" s="186">
        <v>194</v>
      </c>
      <c r="I318" s="187"/>
      <c r="J318" s="188">
        <f>ROUND(I318*H318,2)</f>
        <v>0</v>
      </c>
      <c r="K318" s="189"/>
      <c r="L318" s="38"/>
      <c r="M318" s="190" t="s">
        <v>1</v>
      </c>
      <c r="N318" s="191" t="s">
        <v>42</v>
      </c>
      <c r="O318" s="70"/>
      <c r="P318" s="192">
        <f>O318*H318</f>
        <v>0</v>
      </c>
      <c r="Q318" s="192">
        <v>8.4250000000000005E-2</v>
      </c>
      <c r="R318" s="192">
        <f>Q318*H318</f>
        <v>16.3445</v>
      </c>
      <c r="S318" s="192">
        <v>0</v>
      </c>
      <c r="T318" s="193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94" t="s">
        <v>146</v>
      </c>
      <c r="AT318" s="194" t="s">
        <v>127</v>
      </c>
      <c r="AU318" s="194" t="s">
        <v>87</v>
      </c>
      <c r="AY318" s="16" t="s">
        <v>123</v>
      </c>
      <c r="BE318" s="195">
        <f>IF(N318="základní",J318,0)</f>
        <v>0</v>
      </c>
      <c r="BF318" s="195">
        <f>IF(N318="snížená",J318,0)</f>
        <v>0</v>
      </c>
      <c r="BG318" s="195">
        <f>IF(N318="zákl. přenesená",J318,0)</f>
        <v>0</v>
      </c>
      <c r="BH318" s="195">
        <f>IF(N318="sníž. přenesená",J318,0)</f>
        <v>0</v>
      </c>
      <c r="BI318" s="195">
        <f>IF(N318="nulová",J318,0)</f>
        <v>0</v>
      </c>
      <c r="BJ318" s="16" t="s">
        <v>85</v>
      </c>
      <c r="BK318" s="195">
        <f>ROUND(I318*H318,2)</f>
        <v>0</v>
      </c>
      <c r="BL318" s="16" t="s">
        <v>146</v>
      </c>
      <c r="BM318" s="194" t="s">
        <v>480</v>
      </c>
    </row>
    <row r="319" spans="1:65" s="2" customFormat="1" ht="28.8">
      <c r="A319" s="33"/>
      <c r="B319" s="34"/>
      <c r="C319" s="35"/>
      <c r="D319" s="196" t="s">
        <v>133</v>
      </c>
      <c r="E319" s="35"/>
      <c r="F319" s="197" t="s">
        <v>481</v>
      </c>
      <c r="G319" s="35"/>
      <c r="H319" s="35"/>
      <c r="I319" s="198"/>
      <c r="J319" s="35"/>
      <c r="K319" s="35"/>
      <c r="L319" s="38"/>
      <c r="M319" s="199"/>
      <c r="N319" s="200"/>
      <c r="O319" s="70"/>
      <c r="P319" s="70"/>
      <c r="Q319" s="70"/>
      <c r="R319" s="70"/>
      <c r="S319" s="70"/>
      <c r="T319" s="71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T319" s="16" t="s">
        <v>133</v>
      </c>
      <c r="AU319" s="16" t="s">
        <v>87</v>
      </c>
    </row>
    <row r="320" spans="1:65" s="2" customFormat="1" ht="10.199999999999999">
      <c r="A320" s="33"/>
      <c r="B320" s="34"/>
      <c r="C320" s="35"/>
      <c r="D320" s="201" t="s">
        <v>135</v>
      </c>
      <c r="E320" s="35"/>
      <c r="F320" s="202" t="s">
        <v>482</v>
      </c>
      <c r="G320" s="35"/>
      <c r="H320" s="35"/>
      <c r="I320" s="198"/>
      <c r="J320" s="35"/>
      <c r="K320" s="35"/>
      <c r="L320" s="38"/>
      <c r="M320" s="199"/>
      <c r="N320" s="200"/>
      <c r="O320" s="70"/>
      <c r="P320" s="70"/>
      <c r="Q320" s="70"/>
      <c r="R320" s="70"/>
      <c r="S320" s="70"/>
      <c r="T320" s="71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T320" s="16" t="s">
        <v>135</v>
      </c>
      <c r="AU320" s="16" t="s">
        <v>87</v>
      </c>
    </row>
    <row r="321" spans="1:65" s="13" customFormat="1" ht="10.199999999999999">
      <c r="B321" s="203"/>
      <c r="C321" s="204"/>
      <c r="D321" s="196" t="s">
        <v>150</v>
      </c>
      <c r="E321" s="205" t="s">
        <v>1</v>
      </c>
      <c r="F321" s="206" t="s">
        <v>483</v>
      </c>
      <c r="G321" s="204"/>
      <c r="H321" s="207">
        <v>194</v>
      </c>
      <c r="I321" s="208"/>
      <c r="J321" s="204"/>
      <c r="K321" s="204"/>
      <c r="L321" s="209"/>
      <c r="M321" s="210"/>
      <c r="N321" s="211"/>
      <c r="O321" s="211"/>
      <c r="P321" s="211"/>
      <c r="Q321" s="211"/>
      <c r="R321" s="211"/>
      <c r="S321" s="211"/>
      <c r="T321" s="212"/>
      <c r="AT321" s="213" t="s">
        <v>150</v>
      </c>
      <c r="AU321" s="213" t="s">
        <v>87</v>
      </c>
      <c r="AV321" s="13" t="s">
        <v>87</v>
      </c>
      <c r="AW321" s="13" t="s">
        <v>34</v>
      </c>
      <c r="AX321" s="13" t="s">
        <v>85</v>
      </c>
      <c r="AY321" s="213" t="s">
        <v>123</v>
      </c>
    </row>
    <row r="322" spans="1:65" s="2" customFormat="1" ht="24.15" customHeight="1">
      <c r="A322" s="33"/>
      <c r="B322" s="34"/>
      <c r="C322" s="214" t="s">
        <v>484</v>
      </c>
      <c r="D322" s="214" t="s">
        <v>137</v>
      </c>
      <c r="E322" s="215" t="s">
        <v>485</v>
      </c>
      <c r="F322" s="216" t="s">
        <v>486</v>
      </c>
      <c r="G322" s="217" t="s">
        <v>288</v>
      </c>
      <c r="H322" s="218">
        <v>38.799999999999997</v>
      </c>
      <c r="I322" s="219"/>
      <c r="J322" s="220">
        <f>ROUND(I322*H322,2)</f>
        <v>0</v>
      </c>
      <c r="K322" s="221"/>
      <c r="L322" s="222"/>
      <c r="M322" s="223" t="s">
        <v>1</v>
      </c>
      <c r="N322" s="224" t="s">
        <v>42</v>
      </c>
      <c r="O322" s="70"/>
      <c r="P322" s="192">
        <f>O322*H322</f>
        <v>0</v>
      </c>
      <c r="Q322" s="192">
        <v>0.18</v>
      </c>
      <c r="R322" s="192">
        <f>Q322*H322</f>
        <v>6.9839999999999991</v>
      </c>
      <c r="S322" s="192">
        <v>0</v>
      </c>
      <c r="T322" s="193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94" t="s">
        <v>168</v>
      </c>
      <c r="AT322" s="194" t="s">
        <v>137</v>
      </c>
      <c r="AU322" s="194" t="s">
        <v>87</v>
      </c>
      <c r="AY322" s="16" t="s">
        <v>123</v>
      </c>
      <c r="BE322" s="195">
        <f>IF(N322="základní",J322,0)</f>
        <v>0</v>
      </c>
      <c r="BF322" s="195">
        <f>IF(N322="snížená",J322,0)</f>
        <v>0</v>
      </c>
      <c r="BG322" s="195">
        <f>IF(N322="zákl. přenesená",J322,0)</f>
        <v>0</v>
      </c>
      <c r="BH322" s="195">
        <f>IF(N322="sníž. přenesená",J322,0)</f>
        <v>0</v>
      </c>
      <c r="BI322" s="195">
        <f>IF(N322="nulová",J322,0)</f>
        <v>0</v>
      </c>
      <c r="BJ322" s="16" t="s">
        <v>85</v>
      </c>
      <c r="BK322" s="195">
        <f>ROUND(I322*H322,2)</f>
        <v>0</v>
      </c>
      <c r="BL322" s="16" t="s">
        <v>168</v>
      </c>
      <c r="BM322" s="194" t="s">
        <v>487</v>
      </c>
    </row>
    <row r="323" spans="1:65" s="2" customFormat="1" ht="19.2">
      <c r="A323" s="33"/>
      <c r="B323" s="34"/>
      <c r="C323" s="35"/>
      <c r="D323" s="196" t="s">
        <v>133</v>
      </c>
      <c r="E323" s="35"/>
      <c r="F323" s="197" t="s">
        <v>486</v>
      </c>
      <c r="G323" s="35"/>
      <c r="H323" s="35"/>
      <c r="I323" s="198"/>
      <c r="J323" s="35"/>
      <c r="K323" s="35"/>
      <c r="L323" s="38"/>
      <c r="M323" s="199"/>
      <c r="N323" s="200"/>
      <c r="O323" s="70"/>
      <c r="P323" s="70"/>
      <c r="Q323" s="70"/>
      <c r="R323" s="70"/>
      <c r="S323" s="70"/>
      <c r="T323" s="71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T323" s="16" t="s">
        <v>133</v>
      </c>
      <c r="AU323" s="16" t="s">
        <v>87</v>
      </c>
    </row>
    <row r="324" spans="1:65" s="13" customFormat="1" ht="10.199999999999999">
      <c r="B324" s="203"/>
      <c r="C324" s="204"/>
      <c r="D324" s="196" t="s">
        <v>150</v>
      </c>
      <c r="E324" s="204"/>
      <c r="F324" s="206" t="s">
        <v>488</v>
      </c>
      <c r="G324" s="204"/>
      <c r="H324" s="207">
        <v>38.799999999999997</v>
      </c>
      <c r="I324" s="208"/>
      <c r="J324" s="204"/>
      <c r="K324" s="204"/>
      <c r="L324" s="209"/>
      <c r="M324" s="210"/>
      <c r="N324" s="211"/>
      <c r="O324" s="211"/>
      <c r="P324" s="211"/>
      <c r="Q324" s="211"/>
      <c r="R324" s="211"/>
      <c r="S324" s="211"/>
      <c r="T324" s="212"/>
      <c r="AT324" s="213" t="s">
        <v>150</v>
      </c>
      <c r="AU324" s="213" t="s">
        <v>87</v>
      </c>
      <c r="AV324" s="13" t="s">
        <v>87</v>
      </c>
      <c r="AW324" s="13" t="s">
        <v>4</v>
      </c>
      <c r="AX324" s="13" t="s">
        <v>85</v>
      </c>
      <c r="AY324" s="213" t="s">
        <v>123</v>
      </c>
    </row>
    <row r="325" spans="1:65" s="2" customFormat="1" ht="24.15" customHeight="1">
      <c r="A325" s="33"/>
      <c r="B325" s="34"/>
      <c r="C325" s="182" t="s">
        <v>489</v>
      </c>
      <c r="D325" s="182" t="s">
        <v>127</v>
      </c>
      <c r="E325" s="183" t="s">
        <v>490</v>
      </c>
      <c r="F325" s="184" t="s">
        <v>491</v>
      </c>
      <c r="G325" s="185" t="s">
        <v>220</v>
      </c>
      <c r="H325" s="186">
        <v>63</v>
      </c>
      <c r="I325" s="187"/>
      <c r="J325" s="188">
        <f>ROUND(I325*H325,2)</f>
        <v>0</v>
      </c>
      <c r="K325" s="189"/>
      <c r="L325" s="38"/>
      <c r="M325" s="190" t="s">
        <v>1</v>
      </c>
      <c r="N325" s="191" t="s">
        <v>42</v>
      </c>
      <c r="O325" s="70"/>
      <c r="P325" s="192">
        <f>O325*H325</f>
        <v>0</v>
      </c>
      <c r="Q325" s="192">
        <v>0.11519</v>
      </c>
      <c r="R325" s="192">
        <f>Q325*H325</f>
        <v>7.2569699999999999</v>
      </c>
      <c r="S325" s="192">
        <v>0</v>
      </c>
      <c r="T325" s="193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94" t="s">
        <v>146</v>
      </c>
      <c r="AT325" s="194" t="s">
        <v>127</v>
      </c>
      <c r="AU325" s="194" t="s">
        <v>87</v>
      </c>
      <c r="AY325" s="16" t="s">
        <v>123</v>
      </c>
      <c r="BE325" s="195">
        <f>IF(N325="základní",J325,0)</f>
        <v>0</v>
      </c>
      <c r="BF325" s="195">
        <f>IF(N325="snížená",J325,0)</f>
        <v>0</v>
      </c>
      <c r="BG325" s="195">
        <f>IF(N325="zákl. přenesená",J325,0)</f>
        <v>0</v>
      </c>
      <c r="BH325" s="195">
        <f>IF(N325="sníž. přenesená",J325,0)</f>
        <v>0</v>
      </c>
      <c r="BI325" s="195">
        <f>IF(N325="nulová",J325,0)</f>
        <v>0</v>
      </c>
      <c r="BJ325" s="16" t="s">
        <v>85</v>
      </c>
      <c r="BK325" s="195">
        <f>ROUND(I325*H325,2)</f>
        <v>0</v>
      </c>
      <c r="BL325" s="16" t="s">
        <v>146</v>
      </c>
      <c r="BM325" s="194" t="s">
        <v>492</v>
      </c>
    </row>
    <row r="326" spans="1:65" s="2" customFormat="1" ht="28.8">
      <c r="A326" s="33"/>
      <c r="B326" s="34"/>
      <c r="C326" s="35"/>
      <c r="D326" s="196" t="s">
        <v>133</v>
      </c>
      <c r="E326" s="35"/>
      <c r="F326" s="197" t="s">
        <v>493</v>
      </c>
      <c r="G326" s="35"/>
      <c r="H326" s="35"/>
      <c r="I326" s="198"/>
      <c r="J326" s="35"/>
      <c r="K326" s="35"/>
      <c r="L326" s="38"/>
      <c r="M326" s="199"/>
      <c r="N326" s="200"/>
      <c r="O326" s="70"/>
      <c r="P326" s="70"/>
      <c r="Q326" s="70"/>
      <c r="R326" s="70"/>
      <c r="S326" s="70"/>
      <c r="T326" s="71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T326" s="16" t="s">
        <v>133</v>
      </c>
      <c r="AU326" s="16" t="s">
        <v>87</v>
      </c>
    </row>
    <row r="327" spans="1:65" s="2" customFormat="1" ht="10.199999999999999">
      <c r="A327" s="33"/>
      <c r="B327" s="34"/>
      <c r="C327" s="35"/>
      <c r="D327" s="201" t="s">
        <v>135</v>
      </c>
      <c r="E327" s="35"/>
      <c r="F327" s="202" t="s">
        <v>494</v>
      </c>
      <c r="G327" s="35"/>
      <c r="H327" s="35"/>
      <c r="I327" s="198"/>
      <c r="J327" s="35"/>
      <c r="K327" s="35"/>
      <c r="L327" s="38"/>
      <c r="M327" s="199"/>
      <c r="N327" s="200"/>
      <c r="O327" s="70"/>
      <c r="P327" s="70"/>
      <c r="Q327" s="70"/>
      <c r="R327" s="70"/>
      <c r="S327" s="70"/>
      <c r="T327" s="71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T327" s="16" t="s">
        <v>135</v>
      </c>
      <c r="AU327" s="16" t="s">
        <v>87</v>
      </c>
    </row>
    <row r="328" spans="1:65" s="13" customFormat="1" ht="10.199999999999999">
      <c r="B328" s="203"/>
      <c r="C328" s="204"/>
      <c r="D328" s="196" t="s">
        <v>150</v>
      </c>
      <c r="E328" s="205" t="s">
        <v>1</v>
      </c>
      <c r="F328" s="206" t="s">
        <v>495</v>
      </c>
      <c r="G328" s="204"/>
      <c r="H328" s="207">
        <v>63</v>
      </c>
      <c r="I328" s="208"/>
      <c r="J328" s="204"/>
      <c r="K328" s="204"/>
      <c r="L328" s="209"/>
      <c r="M328" s="210"/>
      <c r="N328" s="211"/>
      <c r="O328" s="211"/>
      <c r="P328" s="211"/>
      <c r="Q328" s="211"/>
      <c r="R328" s="211"/>
      <c r="S328" s="211"/>
      <c r="T328" s="212"/>
      <c r="AT328" s="213" t="s">
        <v>150</v>
      </c>
      <c r="AU328" s="213" t="s">
        <v>87</v>
      </c>
      <c r="AV328" s="13" t="s">
        <v>87</v>
      </c>
      <c r="AW328" s="13" t="s">
        <v>34</v>
      </c>
      <c r="AX328" s="13" t="s">
        <v>85</v>
      </c>
      <c r="AY328" s="213" t="s">
        <v>123</v>
      </c>
    </row>
    <row r="329" spans="1:65" s="2" customFormat="1" ht="16.5" customHeight="1">
      <c r="A329" s="33"/>
      <c r="B329" s="34"/>
      <c r="C329" s="214" t="s">
        <v>496</v>
      </c>
      <c r="D329" s="214" t="s">
        <v>137</v>
      </c>
      <c r="E329" s="215" t="s">
        <v>497</v>
      </c>
      <c r="F329" s="216" t="s">
        <v>498</v>
      </c>
      <c r="G329" s="217" t="s">
        <v>220</v>
      </c>
      <c r="H329" s="218">
        <v>9.4499999999999993</v>
      </c>
      <c r="I329" s="219"/>
      <c r="J329" s="220">
        <f>ROUND(I329*H329,2)</f>
        <v>0</v>
      </c>
      <c r="K329" s="221"/>
      <c r="L329" s="222"/>
      <c r="M329" s="223" t="s">
        <v>1</v>
      </c>
      <c r="N329" s="224" t="s">
        <v>42</v>
      </c>
      <c r="O329" s="70"/>
      <c r="P329" s="192">
        <f>O329*H329</f>
        <v>0</v>
      </c>
      <c r="Q329" s="192">
        <v>0.08</v>
      </c>
      <c r="R329" s="192">
        <f>Q329*H329</f>
        <v>0.75600000000000001</v>
      </c>
      <c r="S329" s="192">
        <v>0</v>
      </c>
      <c r="T329" s="193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94" t="s">
        <v>168</v>
      </c>
      <c r="AT329" s="194" t="s">
        <v>137</v>
      </c>
      <c r="AU329" s="194" t="s">
        <v>87</v>
      </c>
      <c r="AY329" s="16" t="s">
        <v>123</v>
      </c>
      <c r="BE329" s="195">
        <f>IF(N329="základní",J329,0)</f>
        <v>0</v>
      </c>
      <c r="BF329" s="195">
        <f>IF(N329="snížená",J329,0)</f>
        <v>0</v>
      </c>
      <c r="BG329" s="195">
        <f>IF(N329="zákl. přenesená",J329,0)</f>
        <v>0</v>
      </c>
      <c r="BH329" s="195">
        <f>IF(N329="sníž. přenesená",J329,0)</f>
        <v>0</v>
      </c>
      <c r="BI329" s="195">
        <f>IF(N329="nulová",J329,0)</f>
        <v>0</v>
      </c>
      <c r="BJ329" s="16" t="s">
        <v>85</v>
      </c>
      <c r="BK329" s="195">
        <f>ROUND(I329*H329,2)</f>
        <v>0</v>
      </c>
      <c r="BL329" s="16" t="s">
        <v>168</v>
      </c>
      <c r="BM329" s="194" t="s">
        <v>499</v>
      </c>
    </row>
    <row r="330" spans="1:65" s="2" customFormat="1" ht="10.199999999999999">
      <c r="A330" s="33"/>
      <c r="B330" s="34"/>
      <c r="C330" s="35"/>
      <c r="D330" s="196" t="s">
        <v>133</v>
      </c>
      <c r="E330" s="35"/>
      <c r="F330" s="197" t="s">
        <v>498</v>
      </c>
      <c r="G330" s="35"/>
      <c r="H330" s="35"/>
      <c r="I330" s="198"/>
      <c r="J330" s="35"/>
      <c r="K330" s="35"/>
      <c r="L330" s="38"/>
      <c r="M330" s="199"/>
      <c r="N330" s="200"/>
      <c r="O330" s="70"/>
      <c r="P330" s="70"/>
      <c r="Q330" s="70"/>
      <c r="R330" s="70"/>
      <c r="S330" s="70"/>
      <c r="T330" s="71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T330" s="16" t="s">
        <v>133</v>
      </c>
      <c r="AU330" s="16" t="s">
        <v>87</v>
      </c>
    </row>
    <row r="331" spans="1:65" s="13" customFormat="1" ht="10.199999999999999">
      <c r="B331" s="203"/>
      <c r="C331" s="204"/>
      <c r="D331" s="196" t="s">
        <v>150</v>
      </c>
      <c r="E331" s="204"/>
      <c r="F331" s="206" t="s">
        <v>500</v>
      </c>
      <c r="G331" s="204"/>
      <c r="H331" s="207">
        <v>9.4499999999999993</v>
      </c>
      <c r="I331" s="208"/>
      <c r="J331" s="204"/>
      <c r="K331" s="204"/>
      <c r="L331" s="209"/>
      <c r="M331" s="210"/>
      <c r="N331" s="211"/>
      <c r="O331" s="211"/>
      <c r="P331" s="211"/>
      <c r="Q331" s="211"/>
      <c r="R331" s="211"/>
      <c r="S331" s="211"/>
      <c r="T331" s="212"/>
      <c r="AT331" s="213" t="s">
        <v>150</v>
      </c>
      <c r="AU331" s="213" t="s">
        <v>87</v>
      </c>
      <c r="AV331" s="13" t="s">
        <v>87</v>
      </c>
      <c r="AW331" s="13" t="s">
        <v>4</v>
      </c>
      <c r="AX331" s="13" t="s">
        <v>85</v>
      </c>
      <c r="AY331" s="213" t="s">
        <v>123</v>
      </c>
    </row>
    <row r="332" spans="1:65" s="2" customFormat="1" ht="37.799999999999997" customHeight="1">
      <c r="A332" s="33"/>
      <c r="B332" s="34"/>
      <c r="C332" s="182" t="s">
        <v>7</v>
      </c>
      <c r="D332" s="182" t="s">
        <v>127</v>
      </c>
      <c r="E332" s="183" t="s">
        <v>501</v>
      </c>
      <c r="F332" s="184" t="s">
        <v>502</v>
      </c>
      <c r="G332" s="185" t="s">
        <v>288</v>
      </c>
      <c r="H332" s="186">
        <v>29.7</v>
      </c>
      <c r="I332" s="187"/>
      <c r="J332" s="188">
        <f>ROUND(I332*H332,2)</f>
        <v>0</v>
      </c>
      <c r="K332" s="189"/>
      <c r="L332" s="38"/>
      <c r="M332" s="190" t="s">
        <v>1</v>
      </c>
      <c r="N332" s="191" t="s">
        <v>42</v>
      </c>
      <c r="O332" s="70"/>
      <c r="P332" s="192">
        <f>O332*H332</f>
        <v>0</v>
      </c>
      <c r="Q332" s="192">
        <v>0</v>
      </c>
      <c r="R332" s="192">
        <f>Q332*H332</f>
        <v>0</v>
      </c>
      <c r="S332" s="192">
        <v>0.5</v>
      </c>
      <c r="T332" s="193">
        <f>S332*H332</f>
        <v>14.85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94" t="s">
        <v>146</v>
      </c>
      <c r="AT332" s="194" t="s">
        <v>127</v>
      </c>
      <c r="AU332" s="194" t="s">
        <v>87</v>
      </c>
      <c r="AY332" s="16" t="s">
        <v>123</v>
      </c>
      <c r="BE332" s="195">
        <f>IF(N332="základní",J332,0)</f>
        <v>0</v>
      </c>
      <c r="BF332" s="195">
        <f>IF(N332="snížená",J332,0)</f>
        <v>0</v>
      </c>
      <c r="BG332" s="195">
        <f>IF(N332="zákl. přenesená",J332,0)</f>
        <v>0</v>
      </c>
      <c r="BH332" s="195">
        <f>IF(N332="sníž. přenesená",J332,0)</f>
        <v>0</v>
      </c>
      <c r="BI332" s="195">
        <f>IF(N332="nulová",J332,0)</f>
        <v>0</v>
      </c>
      <c r="BJ332" s="16" t="s">
        <v>85</v>
      </c>
      <c r="BK332" s="195">
        <f>ROUND(I332*H332,2)</f>
        <v>0</v>
      </c>
      <c r="BL332" s="16" t="s">
        <v>146</v>
      </c>
      <c r="BM332" s="194" t="s">
        <v>503</v>
      </c>
    </row>
    <row r="333" spans="1:65" s="2" customFormat="1" ht="28.8">
      <c r="A333" s="33"/>
      <c r="B333" s="34"/>
      <c r="C333" s="35"/>
      <c r="D333" s="196" t="s">
        <v>133</v>
      </c>
      <c r="E333" s="35"/>
      <c r="F333" s="197" t="s">
        <v>504</v>
      </c>
      <c r="G333" s="35"/>
      <c r="H333" s="35"/>
      <c r="I333" s="198"/>
      <c r="J333" s="35"/>
      <c r="K333" s="35"/>
      <c r="L333" s="38"/>
      <c r="M333" s="199"/>
      <c r="N333" s="200"/>
      <c r="O333" s="70"/>
      <c r="P333" s="70"/>
      <c r="Q333" s="70"/>
      <c r="R333" s="70"/>
      <c r="S333" s="70"/>
      <c r="T333" s="71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T333" s="16" t="s">
        <v>133</v>
      </c>
      <c r="AU333" s="16" t="s">
        <v>87</v>
      </c>
    </row>
    <row r="334" spans="1:65" s="2" customFormat="1" ht="10.199999999999999">
      <c r="A334" s="33"/>
      <c r="B334" s="34"/>
      <c r="C334" s="35"/>
      <c r="D334" s="201" t="s">
        <v>135</v>
      </c>
      <c r="E334" s="35"/>
      <c r="F334" s="202" t="s">
        <v>505</v>
      </c>
      <c r="G334" s="35"/>
      <c r="H334" s="35"/>
      <c r="I334" s="198"/>
      <c r="J334" s="35"/>
      <c r="K334" s="35"/>
      <c r="L334" s="38"/>
      <c r="M334" s="199"/>
      <c r="N334" s="200"/>
      <c r="O334" s="70"/>
      <c r="P334" s="70"/>
      <c r="Q334" s="70"/>
      <c r="R334" s="70"/>
      <c r="S334" s="70"/>
      <c r="T334" s="71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T334" s="16" t="s">
        <v>135</v>
      </c>
      <c r="AU334" s="16" t="s">
        <v>87</v>
      </c>
    </row>
    <row r="335" spans="1:65" s="2" customFormat="1" ht="24.15" customHeight="1">
      <c r="A335" s="33"/>
      <c r="B335" s="34"/>
      <c r="C335" s="182" t="s">
        <v>506</v>
      </c>
      <c r="D335" s="182" t="s">
        <v>127</v>
      </c>
      <c r="E335" s="183" t="s">
        <v>507</v>
      </c>
      <c r="F335" s="184" t="s">
        <v>508</v>
      </c>
      <c r="G335" s="185" t="s">
        <v>288</v>
      </c>
      <c r="H335" s="186">
        <v>110.7</v>
      </c>
      <c r="I335" s="187"/>
      <c r="J335" s="188">
        <f>ROUND(I335*H335,2)</f>
        <v>0</v>
      </c>
      <c r="K335" s="189"/>
      <c r="L335" s="38"/>
      <c r="M335" s="190" t="s">
        <v>1</v>
      </c>
      <c r="N335" s="191" t="s">
        <v>42</v>
      </c>
      <c r="O335" s="70"/>
      <c r="P335" s="192">
        <f>O335*H335</f>
        <v>0</v>
      </c>
      <c r="Q335" s="192">
        <v>0</v>
      </c>
      <c r="R335" s="192">
        <f>Q335*H335</f>
        <v>0</v>
      </c>
      <c r="S335" s="192">
        <v>9.8000000000000004E-2</v>
      </c>
      <c r="T335" s="193">
        <f>S335*H335</f>
        <v>10.848600000000001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94" t="s">
        <v>146</v>
      </c>
      <c r="AT335" s="194" t="s">
        <v>127</v>
      </c>
      <c r="AU335" s="194" t="s">
        <v>87</v>
      </c>
      <c r="AY335" s="16" t="s">
        <v>123</v>
      </c>
      <c r="BE335" s="195">
        <f>IF(N335="základní",J335,0)</f>
        <v>0</v>
      </c>
      <c r="BF335" s="195">
        <f>IF(N335="snížená",J335,0)</f>
        <v>0</v>
      </c>
      <c r="BG335" s="195">
        <f>IF(N335="zákl. přenesená",J335,0)</f>
        <v>0</v>
      </c>
      <c r="BH335" s="195">
        <f>IF(N335="sníž. přenesená",J335,0)</f>
        <v>0</v>
      </c>
      <c r="BI335" s="195">
        <f>IF(N335="nulová",J335,0)</f>
        <v>0</v>
      </c>
      <c r="BJ335" s="16" t="s">
        <v>85</v>
      </c>
      <c r="BK335" s="195">
        <f>ROUND(I335*H335,2)</f>
        <v>0</v>
      </c>
      <c r="BL335" s="16" t="s">
        <v>146</v>
      </c>
      <c r="BM335" s="194" t="s">
        <v>509</v>
      </c>
    </row>
    <row r="336" spans="1:65" s="2" customFormat="1" ht="19.2">
      <c r="A336" s="33"/>
      <c r="B336" s="34"/>
      <c r="C336" s="35"/>
      <c r="D336" s="196" t="s">
        <v>133</v>
      </c>
      <c r="E336" s="35"/>
      <c r="F336" s="197" t="s">
        <v>510</v>
      </c>
      <c r="G336" s="35"/>
      <c r="H336" s="35"/>
      <c r="I336" s="198"/>
      <c r="J336" s="35"/>
      <c r="K336" s="35"/>
      <c r="L336" s="38"/>
      <c r="M336" s="199"/>
      <c r="N336" s="200"/>
      <c r="O336" s="70"/>
      <c r="P336" s="70"/>
      <c r="Q336" s="70"/>
      <c r="R336" s="70"/>
      <c r="S336" s="70"/>
      <c r="T336" s="71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T336" s="16" t="s">
        <v>133</v>
      </c>
      <c r="AU336" s="16" t="s">
        <v>87</v>
      </c>
    </row>
    <row r="337" spans="1:65" s="2" customFormat="1" ht="10.199999999999999">
      <c r="A337" s="33"/>
      <c r="B337" s="34"/>
      <c r="C337" s="35"/>
      <c r="D337" s="201" t="s">
        <v>135</v>
      </c>
      <c r="E337" s="35"/>
      <c r="F337" s="202" t="s">
        <v>511</v>
      </c>
      <c r="G337" s="35"/>
      <c r="H337" s="35"/>
      <c r="I337" s="198"/>
      <c r="J337" s="35"/>
      <c r="K337" s="35"/>
      <c r="L337" s="38"/>
      <c r="M337" s="199"/>
      <c r="N337" s="200"/>
      <c r="O337" s="70"/>
      <c r="P337" s="70"/>
      <c r="Q337" s="70"/>
      <c r="R337" s="70"/>
      <c r="S337" s="70"/>
      <c r="T337" s="71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T337" s="16" t="s">
        <v>135</v>
      </c>
      <c r="AU337" s="16" t="s">
        <v>87</v>
      </c>
    </row>
    <row r="338" spans="1:65" s="2" customFormat="1" ht="24.15" customHeight="1">
      <c r="A338" s="33"/>
      <c r="B338" s="34"/>
      <c r="C338" s="182" t="s">
        <v>512</v>
      </c>
      <c r="D338" s="182" t="s">
        <v>127</v>
      </c>
      <c r="E338" s="183" t="s">
        <v>513</v>
      </c>
      <c r="F338" s="184" t="s">
        <v>514</v>
      </c>
      <c r="G338" s="185" t="s">
        <v>288</v>
      </c>
      <c r="H338" s="186">
        <v>25.7</v>
      </c>
      <c r="I338" s="187"/>
      <c r="J338" s="188">
        <f>ROUND(I338*H338,2)</f>
        <v>0</v>
      </c>
      <c r="K338" s="189"/>
      <c r="L338" s="38"/>
      <c r="M338" s="190" t="s">
        <v>1</v>
      </c>
      <c r="N338" s="191" t="s">
        <v>42</v>
      </c>
      <c r="O338" s="70"/>
      <c r="P338" s="192">
        <f>O338*H338</f>
        <v>0</v>
      </c>
      <c r="Q338" s="192">
        <v>0</v>
      </c>
      <c r="R338" s="192">
        <f>Q338*H338</f>
        <v>0</v>
      </c>
      <c r="S338" s="192">
        <v>0.316</v>
      </c>
      <c r="T338" s="193">
        <f>S338*H338</f>
        <v>8.1212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94" t="s">
        <v>146</v>
      </c>
      <c r="AT338" s="194" t="s">
        <v>127</v>
      </c>
      <c r="AU338" s="194" t="s">
        <v>87</v>
      </c>
      <c r="AY338" s="16" t="s">
        <v>123</v>
      </c>
      <c r="BE338" s="195">
        <f>IF(N338="základní",J338,0)</f>
        <v>0</v>
      </c>
      <c r="BF338" s="195">
        <f>IF(N338="snížená",J338,0)</f>
        <v>0</v>
      </c>
      <c r="BG338" s="195">
        <f>IF(N338="zákl. přenesená",J338,0)</f>
        <v>0</v>
      </c>
      <c r="BH338" s="195">
        <f>IF(N338="sníž. přenesená",J338,0)</f>
        <v>0</v>
      </c>
      <c r="BI338" s="195">
        <f>IF(N338="nulová",J338,0)</f>
        <v>0</v>
      </c>
      <c r="BJ338" s="16" t="s">
        <v>85</v>
      </c>
      <c r="BK338" s="195">
        <f>ROUND(I338*H338,2)</f>
        <v>0</v>
      </c>
      <c r="BL338" s="16" t="s">
        <v>146</v>
      </c>
      <c r="BM338" s="194" t="s">
        <v>515</v>
      </c>
    </row>
    <row r="339" spans="1:65" s="2" customFormat="1" ht="28.8">
      <c r="A339" s="33"/>
      <c r="B339" s="34"/>
      <c r="C339" s="35"/>
      <c r="D339" s="196" t="s">
        <v>133</v>
      </c>
      <c r="E339" s="35"/>
      <c r="F339" s="197" t="s">
        <v>516</v>
      </c>
      <c r="G339" s="35"/>
      <c r="H339" s="35"/>
      <c r="I339" s="198"/>
      <c r="J339" s="35"/>
      <c r="K339" s="35"/>
      <c r="L339" s="38"/>
      <c r="M339" s="199"/>
      <c r="N339" s="200"/>
      <c r="O339" s="70"/>
      <c r="P339" s="70"/>
      <c r="Q339" s="70"/>
      <c r="R339" s="70"/>
      <c r="S339" s="70"/>
      <c r="T339" s="71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T339" s="16" t="s">
        <v>133</v>
      </c>
      <c r="AU339" s="16" t="s">
        <v>87</v>
      </c>
    </row>
    <row r="340" spans="1:65" s="2" customFormat="1" ht="10.199999999999999">
      <c r="A340" s="33"/>
      <c r="B340" s="34"/>
      <c r="C340" s="35"/>
      <c r="D340" s="201" t="s">
        <v>135</v>
      </c>
      <c r="E340" s="35"/>
      <c r="F340" s="202" t="s">
        <v>517</v>
      </c>
      <c r="G340" s="35"/>
      <c r="H340" s="35"/>
      <c r="I340" s="198"/>
      <c r="J340" s="35"/>
      <c r="K340" s="35"/>
      <c r="L340" s="38"/>
      <c r="M340" s="199"/>
      <c r="N340" s="200"/>
      <c r="O340" s="70"/>
      <c r="P340" s="70"/>
      <c r="Q340" s="70"/>
      <c r="R340" s="70"/>
      <c r="S340" s="70"/>
      <c r="T340" s="71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T340" s="16" t="s">
        <v>135</v>
      </c>
      <c r="AU340" s="16" t="s">
        <v>87</v>
      </c>
    </row>
    <row r="341" spans="1:65" s="2" customFormat="1" ht="24.15" customHeight="1">
      <c r="A341" s="33"/>
      <c r="B341" s="34"/>
      <c r="C341" s="182" t="s">
        <v>518</v>
      </c>
      <c r="D341" s="182" t="s">
        <v>127</v>
      </c>
      <c r="E341" s="183" t="s">
        <v>519</v>
      </c>
      <c r="F341" s="184" t="s">
        <v>520</v>
      </c>
      <c r="G341" s="185" t="s">
        <v>288</v>
      </c>
      <c r="H341" s="186">
        <v>194</v>
      </c>
      <c r="I341" s="187"/>
      <c r="J341" s="188">
        <f>ROUND(I341*H341,2)</f>
        <v>0</v>
      </c>
      <c r="K341" s="189"/>
      <c r="L341" s="38"/>
      <c r="M341" s="190" t="s">
        <v>1</v>
      </c>
      <c r="N341" s="191" t="s">
        <v>42</v>
      </c>
      <c r="O341" s="70"/>
      <c r="P341" s="192">
        <f>O341*H341</f>
        <v>0</v>
      </c>
      <c r="Q341" s="192">
        <v>0</v>
      </c>
      <c r="R341" s="192">
        <f>Q341*H341</f>
        <v>0</v>
      </c>
      <c r="S341" s="192">
        <v>0.29499999999999998</v>
      </c>
      <c r="T341" s="193">
        <f>S341*H341</f>
        <v>57.23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94" t="s">
        <v>146</v>
      </c>
      <c r="AT341" s="194" t="s">
        <v>127</v>
      </c>
      <c r="AU341" s="194" t="s">
        <v>87</v>
      </c>
      <c r="AY341" s="16" t="s">
        <v>123</v>
      </c>
      <c r="BE341" s="195">
        <f>IF(N341="základní",J341,0)</f>
        <v>0</v>
      </c>
      <c r="BF341" s="195">
        <f>IF(N341="snížená",J341,0)</f>
        <v>0</v>
      </c>
      <c r="BG341" s="195">
        <f>IF(N341="zákl. přenesená",J341,0)</f>
        <v>0</v>
      </c>
      <c r="BH341" s="195">
        <f>IF(N341="sníž. přenesená",J341,0)</f>
        <v>0</v>
      </c>
      <c r="BI341" s="195">
        <f>IF(N341="nulová",J341,0)</f>
        <v>0</v>
      </c>
      <c r="BJ341" s="16" t="s">
        <v>85</v>
      </c>
      <c r="BK341" s="195">
        <f>ROUND(I341*H341,2)</f>
        <v>0</v>
      </c>
      <c r="BL341" s="16" t="s">
        <v>146</v>
      </c>
      <c r="BM341" s="194" t="s">
        <v>521</v>
      </c>
    </row>
    <row r="342" spans="1:65" s="2" customFormat="1" ht="38.4">
      <c r="A342" s="33"/>
      <c r="B342" s="34"/>
      <c r="C342" s="35"/>
      <c r="D342" s="196" t="s">
        <v>133</v>
      </c>
      <c r="E342" s="35"/>
      <c r="F342" s="197" t="s">
        <v>522</v>
      </c>
      <c r="G342" s="35"/>
      <c r="H342" s="35"/>
      <c r="I342" s="198"/>
      <c r="J342" s="35"/>
      <c r="K342" s="35"/>
      <c r="L342" s="38"/>
      <c r="M342" s="199"/>
      <c r="N342" s="200"/>
      <c r="O342" s="70"/>
      <c r="P342" s="70"/>
      <c r="Q342" s="70"/>
      <c r="R342" s="70"/>
      <c r="S342" s="70"/>
      <c r="T342" s="71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T342" s="16" t="s">
        <v>133</v>
      </c>
      <c r="AU342" s="16" t="s">
        <v>87</v>
      </c>
    </row>
    <row r="343" spans="1:65" s="2" customFormat="1" ht="10.199999999999999">
      <c r="A343" s="33"/>
      <c r="B343" s="34"/>
      <c r="C343" s="35"/>
      <c r="D343" s="201" t="s">
        <v>135</v>
      </c>
      <c r="E343" s="35"/>
      <c r="F343" s="202" t="s">
        <v>523</v>
      </c>
      <c r="G343" s="35"/>
      <c r="H343" s="35"/>
      <c r="I343" s="198"/>
      <c r="J343" s="35"/>
      <c r="K343" s="35"/>
      <c r="L343" s="38"/>
      <c r="M343" s="199"/>
      <c r="N343" s="200"/>
      <c r="O343" s="70"/>
      <c r="P343" s="70"/>
      <c r="Q343" s="70"/>
      <c r="R343" s="70"/>
      <c r="S343" s="70"/>
      <c r="T343" s="71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T343" s="16" t="s">
        <v>135</v>
      </c>
      <c r="AU343" s="16" t="s">
        <v>87</v>
      </c>
    </row>
    <row r="344" spans="1:65" s="2" customFormat="1" ht="33" customHeight="1">
      <c r="A344" s="33"/>
      <c r="B344" s="34"/>
      <c r="C344" s="182" t="s">
        <v>524</v>
      </c>
      <c r="D344" s="182" t="s">
        <v>127</v>
      </c>
      <c r="E344" s="183" t="s">
        <v>525</v>
      </c>
      <c r="F344" s="184" t="s">
        <v>526</v>
      </c>
      <c r="G344" s="185" t="s">
        <v>220</v>
      </c>
      <c r="H344" s="186">
        <v>63</v>
      </c>
      <c r="I344" s="187"/>
      <c r="J344" s="188">
        <f>ROUND(I344*H344,2)</f>
        <v>0</v>
      </c>
      <c r="K344" s="189"/>
      <c r="L344" s="38"/>
      <c r="M344" s="190" t="s">
        <v>1</v>
      </c>
      <c r="N344" s="191" t="s">
        <v>42</v>
      </c>
      <c r="O344" s="70"/>
      <c r="P344" s="192">
        <f>O344*H344</f>
        <v>0</v>
      </c>
      <c r="Q344" s="192">
        <v>0</v>
      </c>
      <c r="R344" s="192">
        <f>Q344*H344</f>
        <v>0</v>
      </c>
      <c r="S344" s="192">
        <v>0.25</v>
      </c>
      <c r="T344" s="193">
        <f>S344*H344</f>
        <v>15.75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94" t="s">
        <v>146</v>
      </c>
      <c r="AT344" s="194" t="s">
        <v>127</v>
      </c>
      <c r="AU344" s="194" t="s">
        <v>87</v>
      </c>
      <c r="AY344" s="16" t="s">
        <v>123</v>
      </c>
      <c r="BE344" s="195">
        <f>IF(N344="základní",J344,0)</f>
        <v>0</v>
      </c>
      <c r="BF344" s="195">
        <f>IF(N344="snížená",J344,0)</f>
        <v>0</v>
      </c>
      <c r="BG344" s="195">
        <f>IF(N344="zákl. přenesená",J344,0)</f>
        <v>0</v>
      </c>
      <c r="BH344" s="195">
        <f>IF(N344="sníž. přenesená",J344,0)</f>
        <v>0</v>
      </c>
      <c r="BI344" s="195">
        <f>IF(N344="nulová",J344,0)</f>
        <v>0</v>
      </c>
      <c r="BJ344" s="16" t="s">
        <v>85</v>
      </c>
      <c r="BK344" s="195">
        <f>ROUND(I344*H344,2)</f>
        <v>0</v>
      </c>
      <c r="BL344" s="16" t="s">
        <v>146</v>
      </c>
      <c r="BM344" s="194" t="s">
        <v>527</v>
      </c>
    </row>
    <row r="345" spans="1:65" s="2" customFormat="1" ht="19.2">
      <c r="A345" s="33"/>
      <c r="B345" s="34"/>
      <c r="C345" s="35"/>
      <c r="D345" s="196" t="s">
        <v>133</v>
      </c>
      <c r="E345" s="35"/>
      <c r="F345" s="197" t="s">
        <v>528</v>
      </c>
      <c r="G345" s="35"/>
      <c r="H345" s="35"/>
      <c r="I345" s="198"/>
      <c r="J345" s="35"/>
      <c r="K345" s="35"/>
      <c r="L345" s="38"/>
      <c r="M345" s="199"/>
      <c r="N345" s="200"/>
      <c r="O345" s="70"/>
      <c r="P345" s="70"/>
      <c r="Q345" s="70"/>
      <c r="R345" s="70"/>
      <c r="S345" s="70"/>
      <c r="T345" s="71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T345" s="16" t="s">
        <v>133</v>
      </c>
      <c r="AU345" s="16" t="s">
        <v>87</v>
      </c>
    </row>
    <row r="346" spans="1:65" s="2" customFormat="1" ht="10.199999999999999">
      <c r="A346" s="33"/>
      <c r="B346" s="34"/>
      <c r="C346" s="35"/>
      <c r="D346" s="201" t="s">
        <v>135</v>
      </c>
      <c r="E346" s="35"/>
      <c r="F346" s="202" t="s">
        <v>529</v>
      </c>
      <c r="G346" s="35"/>
      <c r="H346" s="35"/>
      <c r="I346" s="198"/>
      <c r="J346" s="35"/>
      <c r="K346" s="35"/>
      <c r="L346" s="38"/>
      <c r="M346" s="199"/>
      <c r="N346" s="200"/>
      <c r="O346" s="70"/>
      <c r="P346" s="70"/>
      <c r="Q346" s="70"/>
      <c r="R346" s="70"/>
      <c r="S346" s="70"/>
      <c r="T346" s="71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T346" s="16" t="s">
        <v>135</v>
      </c>
      <c r="AU346" s="16" t="s">
        <v>87</v>
      </c>
    </row>
    <row r="347" spans="1:65" s="13" customFormat="1" ht="10.199999999999999">
      <c r="B347" s="203"/>
      <c r="C347" s="204"/>
      <c r="D347" s="196" t="s">
        <v>150</v>
      </c>
      <c r="E347" s="205" t="s">
        <v>1</v>
      </c>
      <c r="F347" s="206" t="s">
        <v>530</v>
      </c>
      <c r="G347" s="204"/>
      <c r="H347" s="207">
        <v>63</v>
      </c>
      <c r="I347" s="208"/>
      <c r="J347" s="204"/>
      <c r="K347" s="204"/>
      <c r="L347" s="209"/>
      <c r="M347" s="210"/>
      <c r="N347" s="211"/>
      <c r="O347" s="211"/>
      <c r="P347" s="211"/>
      <c r="Q347" s="211"/>
      <c r="R347" s="211"/>
      <c r="S347" s="211"/>
      <c r="T347" s="212"/>
      <c r="AT347" s="213" t="s">
        <v>150</v>
      </c>
      <c r="AU347" s="213" t="s">
        <v>87</v>
      </c>
      <c r="AV347" s="13" t="s">
        <v>87</v>
      </c>
      <c r="AW347" s="13" t="s">
        <v>34</v>
      </c>
      <c r="AX347" s="13" t="s">
        <v>85</v>
      </c>
      <c r="AY347" s="213" t="s">
        <v>123</v>
      </c>
    </row>
    <row r="348" spans="1:65" s="2" customFormat="1" ht="24.15" customHeight="1">
      <c r="A348" s="33"/>
      <c r="B348" s="34"/>
      <c r="C348" s="182" t="s">
        <v>531</v>
      </c>
      <c r="D348" s="182" t="s">
        <v>127</v>
      </c>
      <c r="E348" s="183" t="s">
        <v>532</v>
      </c>
      <c r="F348" s="184" t="s">
        <v>533</v>
      </c>
      <c r="G348" s="185" t="s">
        <v>220</v>
      </c>
      <c r="H348" s="186">
        <v>33</v>
      </c>
      <c r="I348" s="187"/>
      <c r="J348" s="188">
        <f>ROUND(I348*H348,2)</f>
        <v>0</v>
      </c>
      <c r="K348" s="189"/>
      <c r="L348" s="38"/>
      <c r="M348" s="190" t="s">
        <v>1</v>
      </c>
      <c r="N348" s="191" t="s">
        <v>42</v>
      </c>
      <c r="O348" s="70"/>
      <c r="P348" s="192">
        <f>O348*H348</f>
        <v>0</v>
      </c>
      <c r="Q348" s="192">
        <v>0</v>
      </c>
      <c r="R348" s="192">
        <f>Q348*H348</f>
        <v>0</v>
      </c>
      <c r="S348" s="192">
        <v>0</v>
      </c>
      <c r="T348" s="193">
        <f>S348*H348</f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94" t="s">
        <v>146</v>
      </c>
      <c r="AT348" s="194" t="s">
        <v>127</v>
      </c>
      <c r="AU348" s="194" t="s">
        <v>87</v>
      </c>
      <c r="AY348" s="16" t="s">
        <v>123</v>
      </c>
      <c r="BE348" s="195">
        <f>IF(N348="základní",J348,0)</f>
        <v>0</v>
      </c>
      <c r="BF348" s="195">
        <f>IF(N348="snížená",J348,0)</f>
        <v>0</v>
      </c>
      <c r="BG348" s="195">
        <f>IF(N348="zákl. přenesená",J348,0)</f>
        <v>0</v>
      </c>
      <c r="BH348" s="195">
        <f>IF(N348="sníž. přenesená",J348,0)</f>
        <v>0</v>
      </c>
      <c r="BI348" s="195">
        <f>IF(N348="nulová",J348,0)</f>
        <v>0</v>
      </c>
      <c r="BJ348" s="16" t="s">
        <v>85</v>
      </c>
      <c r="BK348" s="195">
        <f>ROUND(I348*H348,2)</f>
        <v>0</v>
      </c>
      <c r="BL348" s="16" t="s">
        <v>146</v>
      </c>
      <c r="BM348" s="194" t="s">
        <v>534</v>
      </c>
    </row>
    <row r="349" spans="1:65" s="2" customFormat="1" ht="19.2">
      <c r="A349" s="33"/>
      <c r="B349" s="34"/>
      <c r="C349" s="35"/>
      <c r="D349" s="196" t="s">
        <v>133</v>
      </c>
      <c r="E349" s="35"/>
      <c r="F349" s="197" t="s">
        <v>535</v>
      </c>
      <c r="G349" s="35"/>
      <c r="H349" s="35"/>
      <c r="I349" s="198"/>
      <c r="J349" s="35"/>
      <c r="K349" s="35"/>
      <c r="L349" s="38"/>
      <c r="M349" s="199"/>
      <c r="N349" s="200"/>
      <c r="O349" s="70"/>
      <c r="P349" s="70"/>
      <c r="Q349" s="70"/>
      <c r="R349" s="70"/>
      <c r="S349" s="70"/>
      <c r="T349" s="71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T349" s="16" t="s">
        <v>133</v>
      </c>
      <c r="AU349" s="16" t="s">
        <v>87</v>
      </c>
    </row>
    <row r="350" spans="1:65" s="2" customFormat="1" ht="10.199999999999999">
      <c r="A350" s="33"/>
      <c r="B350" s="34"/>
      <c r="C350" s="35"/>
      <c r="D350" s="201" t="s">
        <v>135</v>
      </c>
      <c r="E350" s="35"/>
      <c r="F350" s="202" t="s">
        <v>536</v>
      </c>
      <c r="G350" s="35"/>
      <c r="H350" s="35"/>
      <c r="I350" s="198"/>
      <c r="J350" s="35"/>
      <c r="K350" s="35"/>
      <c r="L350" s="38"/>
      <c r="M350" s="199"/>
      <c r="N350" s="200"/>
      <c r="O350" s="70"/>
      <c r="P350" s="70"/>
      <c r="Q350" s="70"/>
      <c r="R350" s="70"/>
      <c r="S350" s="70"/>
      <c r="T350" s="71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T350" s="16" t="s">
        <v>135</v>
      </c>
      <c r="AU350" s="16" t="s">
        <v>87</v>
      </c>
    </row>
    <row r="351" spans="1:65" s="13" customFormat="1" ht="10.199999999999999">
      <c r="B351" s="203"/>
      <c r="C351" s="204"/>
      <c r="D351" s="196" t="s">
        <v>150</v>
      </c>
      <c r="E351" s="205" t="s">
        <v>1</v>
      </c>
      <c r="F351" s="206" t="s">
        <v>537</v>
      </c>
      <c r="G351" s="204"/>
      <c r="H351" s="207">
        <v>33</v>
      </c>
      <c r="I351" s="208"/>
      <c r="J351" s="204"/>
      <c r="K351" s="204"/>
      <c r="L351" s="209"/>
      <c r="M351" s="210"/>
      <c r="N351" s="211"/>
      <c r="O351" s="211"/>
      <c r="P351" s="211"/>
      <c r="Q351" s="211"/>
      <c r="R351" s="211"/>
      <c r="S351" s="211"/>
      <c r="T351" s="212"/>
      <c r="AT351" s="213" t="s">
        <v>150</v>
      </c>
      <c r="AU351" s="213" t="s">
        <v>87</v>
      </c>
      <c r="AV351" s="13" t="s">
        <v>87</v>
      </c>
      <c r="AW351" s="13" t="s">
        <v>34</v>
      </c>
      <c r="AX351" s="13" t="s">
        <v>77</v>
      </c>
      <c r="AY351" s="213" t="s">
        <v>123</v>
      </c>
    </row>
    <row r="352" spans="1:65" s="13" customFormat="1" ht="10.199999999999999">
      <c r="B352" s="203"/>
      <c r="C352" s="204"/>
      <c r="D352" s="196" t="s">
        <v>150</v>
      </c>
      <c r="E352" s="205" t="s">
        <v>1</v>
      </c>
      <c r="F352" s="206" t="s">
        <v>77</v>
      </c>
      <c r="G352" s="204"/>
      <c r="H352" s="207">
        <v>0</v>
      </c>
      <c r="I352" s="208"/>
      <c r="J352" s="204"/>
      <c r="K352" s="204"/>
      <c r="L352" s="209"/>
      <c r="M352" s="210"/>
      <c r="N352" s="211"/>
      <c r="O352" s="211"/>
      <c r="P352" s="211"/>
      <c r="Q352" s="211"/>
      <c r="R352" s="211"/>
      <c r="S352" s="211"/>
      <c r="T352" s="212"/>
      <c r="AT352" s="213" t="s">
        <v>150</v>
      </c>
      <c r="AU352" s="213" t="s">
        <v>87</v>
      </c>
      <c r="AV352" s="13" t="s">
        <v>87</v>
      </c>
      <c r="AW352" s="13" t="s">
        <v>34</v>
      </c>
      <c r="AX352" s="13" t="s">
        <v>77</v>
      </c>
      <c r="AY352" s="213" t="s">
        <v>123</v>
      </c>
    </row>
    <row r="353" spans="1:65" s="14" customFormat="1" ht="10.199999999999999">
      <c r="B353" s="225"/>
      <c r="C353" s="226"/>
      <c r="D353" s="196" t="s">
        <v>150</v>
      </c>
      <c r="E353" s="227" t="s">
        <v>1</v>
      </c>
      <c r="F353" s="228" t="s">
        <v>334</v>
      </c>
      <c r="G353" s="226"/>
      <c r="H353" s="229">
        <v>33</v>
      </c>
      <c r="I353" s="230"/>
      <c r="J353" s="226"/>
      <c r="K353" s="226"/>
      <c r="L353" s="231"/>
      <c r="M353" s="232"/>
      <c r="N353" s="233"/>
      <c r="O353" s="233"/>
      <c r="P353" s="233"/>
      <c r="Q353" s="233"/>
      <c r="R353" s="233"/>
      <c r="S353" s="233"/>
      <c r="T353" s="234"/>
      <c r="AT353" s="235" t="s">
        <v>150</v>
      </c>
      <c r="AU353" s="235" t="s">
        <v>87</v>
      </c>
      <c r="AV353" s="14" t="s">
        <v>131</v>
      </c>
      <c r="AW353" s="14" t="s">
        <v>34</v>
      </c>
      <c r="AX353" s="14" t="s">
        <v>85</v>
      </c>
      <c r="AY353" s="235" t="s">
        <v>123</v>
      </c>
    </row>
    <row r="354" spans="1:65" s="2" customFormat="1" ht="24.15" customHeight="1">
      <c r="A354" s="33"/>
      <c r="B354" s="34"/>
      <c r="C354" s="182" t="s">
        <v>538</v>
      </c>
      <c r="D354" s="182" t="s">
        <v>127</v>
      </c>
      <c r="E354" s="183" t="s">
        <v>539</v>
      </c>
      <c r="F354" s="184" t="s">
        <v>540</v>
      </c>
      <c r="G354" s="185" t="s">
        <v>130</v>
      </c>
      <c r="H354" s="186">
        <v>106.8</v>
      </c>
      <c r="I354" s="187"/>
      <c r="J354" s="188">
        <f>ROUND(I354*H354,2)</f>
        <v>0</v>
      </c>
      <c r="K354" s="189"/>
      <c r="L354" s="38"/>
      <c r="M354" s="190" t="s">
        <v>1</v>
      </c>
      <c r="N354" s="191" t="s">
        <v>42</v>
      </c>
      <c r="O354" s="70"/>
      <c r="P354" s="192">
        <f>O354*H354</f>
        <v>0</v>
      </c>
      <c r="Q354" s="192">
        <v>0</v>
      </c>
      <c r="R354" s="192">
        <f>Q354*H354</f>
        <v>0</v>
      </c>
      <c r="S354" s="192">
        <v>0</v>
      </c>
      <c r="T354" s="193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94" t="s">
        <v>146</v>
      </c>
      <c r="AT354" s="194" t="s">
        <v>127</v>
      </c>
      <c r="AU354" s="194" t="s">
        <v>87</v>
      </c>
      <c r="AY354" s="16" t="s">
        <v>123</v>
      </c>
      <c r="BE354" s="195">
        <f>IF(N354="základní",J354,0)</f>
        <v>0</v>
      </c>
      <c r="BF354" s="195">
        <f>IF(N354="snížená",J354,0)</f>
        <v>0</v>
      </c>
      <c r="BG354" s="195">
        <f>IF(N354="zákl. přenesená",J354,0)</f>
        <v>0</v>
      </c>
      <c r="BH354" s="195">
        <f>IF(N354="sníž. přenesená",J354,0)</f>
        <v>0</v>
      </c>
      <c r="BI354" s="195">
        <f>IF(N354="nulová",J354,0)</f>
        <v>0</v>
      </c>
      <c r="BJ354" s="16" t="s">
        <v>85</v>
      </c>
      <c r="BK354" s="195">
        <f>ROUND(I354*H354,2)</f>
        <v>0</v>
      </c>
      <c r="BL354" s="16" t="s">
        <v>146</v>
      </c>
      <c r="BM354" s="194" t="s">
        <v>541</v>
      </c>
    </row>
    <row r="355" spans="1:65" s="2" customFormat="1" ht="19.2">
      <c r="A355" s="33"/>
      <c r="B355" s="34"/>
      <c r="C355" s="35"/>
      <c r="D355" s="196" t="s">
        <v>133</v>
      </c>
      <c r="E355" s="35"/>
      <c r="F355" s="197" t="s">
        <v>542</v>
      </c>
      <c r="G355" s="35"/>
      <c r="H355" s="35"/>
      <c r="I355" s="198"/>
      <c r="J355" s="35"/>
      <c r="K355" s="35"/>
      <c r="L355" s="38"/>
      <c r="M355" s="199"/>
      <c r="N355" s="200"/>
      <c r="O355" s="70"/>
      <c r="P355" s="70"/>
      <c r="Q355" s="70"/>
      <c r="R355" s="70"/>
      <c r="S355" s="70"/>
      <c r="T355" s="71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T355" s="16" t="s">
        <v>133</v>
      </c>
      <c r="AU355" s="16" t="s">
        <v>87</v>
      </c>
    </row>
    <row r="356" spans="1:65" s="2" customFormat="1" ht="10.199999999999999">
      <c r="A356" s="33"/>
      <c r="B356" s="34"/>
      <c r="C356" s="35"/>
      <c r="D356" s="201" t="s">
        <v>135</v>
      </c>
      <c r="E356" s="35"/>
      <c r="F356" s="202" t="s">
        <v>543</v>
      </c>
      <c r="G356" s="35"/>
      <c r="H356" s="35"/>
      <c r="I356" s="198"/>
      <c r="J356" s="35"/>
      <c r="K356" s="35"/>
      <c r="L356" s="38"/>
      <c r="M356" s="199"/>
      <c r="N356" s="200"/>
      <c r="O356" s="70"/>
      <c r="P356" s="70"/>
      <c r="Q356" s="70"/>
      <c r="R356" s="70"/>
      <c r="S356" s="70"/>
      <c r="T356" s="71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T356" s="16" t="s">
        <v>135</v>
      </c>
      <c r="AU356" s="16" t="s">
        <v>87</v>
      </c>
    </row>
    <row r="357" spans="1:65" s="2" customFormat="1" ht="24.15" customHeight="1">
      <c r="A357" s="33"/>
      <c r="B357" s="34"/>
      <c r="C357" s="182" t="s">
        <v>544</v>
      </c>
      <c r="D357" s="182" t="s">
        <v>127</v>
      </c>
      <c r="E357" s="183" t="s">
        <v>545</v>
      </c>
      <c r="F357" s="184" t="s">
        <v>546</v>
      </c>
      <c r="G357" s="185" t="s">
        <v>130</v>
      </c>
      <c r="H357" s="186">
        <v>1602</v>
      </c>
      <c r="I357" s="187"/>
      <c r="J357" s="188">
        <f>ROUND(I357*H357,2)</f>
        <v>0</v>
      </c>
      <c r="K357" s="189"/>
      <c r="L357" s="38"/>
      <c r="M357" s="190" t="s">
        <v>1</v>
      </c>
      <c r="N357" s="191" t="s">
        <v>42</v>
      </c>
      <c r="O357" s="70"/>
      <c r="P357" s="192">
        <f>O357*H357</f>
        <v>0</v>
      </c>
      <c r="Q357" s="192">
        <v>0</v>
      </c>
      <c r="R357" s="192">
        <f>Q357*H357</f>
        <v>0</v>
      </c>
      <c r="S357" s="192">
        <v>0</v>
      </c>
      <c r="T357" s="193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94" t="s">
        <v>146</v>
      </c>
      <c r="AT357" s="194" t="s">
        <v>127</v>
      </c>
      <c r="AU357" s="194" t="s">
        <v>87</v>
      </c>
      <c r="AY357" s="16" t="s">
        <v>123</v>
      </c>
      <c r="BE357" s="195">
        <f>IF(N357="základní",J357,0)</f>
        <v>0</v>
      </c>
      <c r="BF357" s="195">
        <f>IF(N357="snížená",J357,0)</f>
        <v>0</v>
      </c>
      <c r="BG357" s="195">
        <f>IF(N357="zákl. přenesená",J357,0)</f>
        <v>0</v>
      </c>
      <c r="BH357" s="195">
        <f>IF(N357="sníž. přenesená",J357,0)</f>
        <v>0</v>
      </c>
      <c r="BI357" s="195">
        <f>IF(N357="nulová",J357,0)</f>
        <v>0</v>
      </c>
      <c r="BJ357" s="16" t="s">
        <v>85</v>
      </c>
      <c r="BK357" s="195">
        <f>ROUND(I357*H357,2)</f>
        <v>0</v>
      </c>
      <c r="BL357" s="16" t="s">
        <v>146</v>
      </c>
      <c r="BM357" s="194" t="s">
        <v>547</v>
      </c>
    </row>
    <row r="358" spans="1:65" s="2" customFormat="1" ht="19.2">
      <c r="A358" s="33"/>
      <c r="B358" s="34"/>
      <c r="C358" s="35"/>
      <c r="D358" s="196" t="s">
        <v>133</v>
      </c>
      <c r="E358" s="35"/>
      <c r="F358" s="197" t="s">
        <v>548</v>
      </c>
      <c r="G358" s="35"/>
      <c r="H358" s="35"/>
      <c r="I358" s="198"/>
      <c r="J358" s="35"/>
      <c r="K358" s="35"/>
      <c r="L358" s="38"/>
      <c r="M358" s="199"/>
      <c r="N358" s="200"/>
      <c r="O358" s="70"/>
      <c r="P358" s="70"/>
      <c r="Q358" s="70"/>
      <c r="R358" s="70"/>
      <c r="S358" s="70"/>
      <c r="T358" s="71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T358" s="16" t="s">
        <v>133</v>
      </c>
      <c r="AU358" s="16" t="s">
        <v>87</v>
      </c>
    </row>
    <row r="359" spans="1:65" s="2" customFormat="1" ht="10.199999999999999">
      <c r="A359" s="33"/>
      <c r="B359" s="34"/>
      <c r="C359" s="35"/>
      <c r="D359" s="201" t="s">
        <v>135</v>
      </c>
      <c r="E359" s="35"/>
      <c r="F359" s="202" t="s">
        <v>549</v>
      </c>
      <c r="G359" s="35"/>
      <c r="H359" s="35"/>
      <c r="I359" s="198"/>
      <c r="J359" s="35"/>
      <c r="K359" s="35"/>
      <c r="L359" s="38"/>
      <c r="M359" s="199"/>
      <c r="N359" s="200"/>
      <c r="O359" s="70"/>
      <c r="P359" s="70"/>
      <c r="Q359" s="70"/>
      <c r="R359" s="70"/>
      <c r="S359" s="70"/>
      <c r="T359" s="71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T359" s="16" t="s">
        <v>135</v>
      </c>
      <c r="AU359" s="16" t="s">
        <v>87</v>
      </c>
    </row>
    <row r="360" spans="1:65" s="13" customFormat="1" ht="10.199999999999999">
      <c r="B360" s="203"/>
      <c r="C360" s="204"/>
      <c r="D360" s="196" t="s">
        <v>150</v>
      </c>
      <c r="E360" s="204"/>
      <c r="F360" s="206" t="s">
        <v>550</v>
      </c>
      <c r="G360" s="204"/>
      <c r="H360" s="207">
        <v>1602</v>
      </c>
      <c r="I360" s="208"/>
      <c r="J360" s="204"/>
      <c r="K360" s="204"/>
      <c r="L360" s="209"/>
      <c r="M360" s="210"/>
      <c r="N360" s="211"/>
      <c r="O360" s="211"/>
      <c r="P360" s="211"/>
      <c r="Q360" s="211"/>
      <c r="R360" s="211"/>
      <c r="S360" s="211"/>
      <c r="T360" s="212"/>
      <c r="AT360" s="213" t="s">
        <v>150</v>
      </c>
      <c r="AU360" s="213" t="s">
        <v>87</v>
      </c>
      <c r="AV360" s="13" t="s">
        <v>87</v>
      </c>
      <c r="AW360" s="13" t="s">
        <v>4</v>
      </c>
      <c r="AX360" s="13" t="s">
        <v>85</v>
      </c>
      <c r="AY360" s="213" t="s">
        <v>123</v>
      </c>
    </row>
    <row r="361" spans="1:65" s="2" customFormat="1" ht="24.15" customHeight="1">
      <c r="A361" s="33"/>
      <c r="B361" s="34"/>
      <c r="C361" s="182" t="s">
        <v>551</v>
      </c>
      <c r="D361" s="182" t="s">
        <v>127</v>
      </c>
      <c r="E361" s="183" t="s">
        <v>552</v>
      </c>
      <c r="F361" s="184" t="s">
        <v>553</v>
      </c>
      <c r="G361" s="185" t="s">
        <v>130</v>
      </c>
      <c r="H361" s="186">
        <v>31.954999999999998</v>
      </c>
      <c r="I361" s="187"/>
      <c r="J361" s="188">
        <f>ROUND(I361*H361,2)</f>
        <v>0</v>
      </c>
      <c r="K361" s="189"/>
      <c r="L361" s="38"/>
      <c r="M361" s="190" t="s">
        <v>1</v>
      </c>
      <c r="N361" s="191" t="s">
        <v>42</v>
      </c>
      <c r="O361" s="70"/>
      <c r="P361" s="192">
        <f>O361*H361</f>
        <v>0</v>
      </c>
      <c r="Q361" s="192">
        <v>0</v>
      </c>
      <c r="R361" s="192">
        <f>Q361*H361</f>
        <v>0</v>
      </c>
      <c r="S361" s="192">
        <v>0</v>
      </c>
      <c r="T361" s="193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94" t="s">
        <v>146</v>
      </c>
      <c r="AT361" s="194" t="s">
        <v>127</v>
      </c>
      <c r="AU361" s="194" t="s">
        <v>87</v>
      </c>
      <c r="AY361" s="16" t="s">
        <v>123</v>
      </c>
      <c r="BE361" s="195">
        <f>IF(N361="základní",J361,0)</f>
        <v>0</v>
      </c>
      <c r="BF361" s="195">
        <f>IF(N361="snížená",J361,0)</f>
        <v>0</v>
      </c>
      <c r="BG361" s="195">
        <f>IF(N361="zákl. přenesená",J361,0)</f>
        <v>0</v>
      </c>
      <c r="BH361" s="195">
        <f>IF(N361="sníž. přenesená",J361,0)</f>
        <v>0</v>
      </c>
      <c r="BI361" s="195">
        <f>IF(N361="nulová",J361,0)</f>
        <v>0</v>
      </c>
      <c r="BJ361" s="16" t="s">
        <v>85</v>
      </c>
      <c r="BK361" s="195">
        <f>ROUND(I361*H361,2)</f>
        <v>0</v>
      </c>
      <c r="BL361" s="16" t="s">
        <v>146</v>
      </c>
      <c r="BM361" s="194" t="s">
        <v>554</v>
      </c>
    </row>
    <row r="362" spans="1:65" s="2" customFormat="1" ht="19.2">
      <c r="A362" s="33"/>
      <c r="B362" s="34"/>
      <c r="C362" s="35"/>
      <c r="D362" s="196" t="s">
        <v>133</v>
      </c>
      <c r="E362" s="35"/>
      <c r="F362" s="197" t="s">
        <v>555</v>
      </c>
      <c r="G362" s="35"/>
      <c r="H362" s="35"/>
      <c r="I362" s="198"/>
      <c r="J362" s="35"/>
      <c r="K362" s="35"/>
      <c r="L362" s="38"/>
      <c r="M362" s="199"/>
      <c r="N362" s="200"/>
      <c r="O362" s="70"/>
      <c r="P362" s="70"/>
      <c r="Q362" s="70"/>
      <c r="R362" s="70"/>
      <c r="S362" s="70"/>
      <c r="T362" s="71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T362" s="16" t="s">
        <v>133</v>
      </c>
      <c r="AU362" s="16" t="s">
        <v>87</v>
      </c>
    </row>
    <row r="363" spans="1:65" s="2" customFormat="1" ht="10.199999999999999">
      <c r="A363" s="33"/>
      <c r="B363" s="34"/>
      <c r="C363" s="35"/>
      <c r="D363" s="201" t="s">
        <v>135</v>
      </c>
      <c r="E363" s="35"/>
      <c r="F363" s="202" t="s">
        <v>556</v>
      </c>
      <c r="G363" s="35"/>
      <c r="H363" s="35"/>
      <c r="I363" s="198"/>
      <c r="J363" s="35"/>
      <c r="K363" s="35"/>
      <c r="L363" s="38"/>
      <c r="M363" s="199"/>
      <c r="N363" s="200"/>
      <c r="O363" s="70"/>
      <c r="P363" s="70"/>
      <c r="Q363" s="70"/>
      <c r="R363" s="70"/>
      <c r="S363" s="70"/>
      <c r="T363" s="71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T363" s="16" t="s">
        <v>135</v>
      </c>
      <c r="AU363" s="16" t="s">
        <v>87</v>
      </c>
    </row>
    <row r="364" spans="1:65" s="2" customFormat="1" ht="24.15" customHeight="1">
      <c r="A364" s="33"/>
      <c r="B364" s="34"/>
      <c r="C364" s="182" t="s">
        <v>557</v>
      </c>
      <c r="D364" s="182" t="s">
        <v>127</v>
      </c>
      <c r="E364" s="183" t="s">
        <v>558</v>
      </c>
      <c r="F364" s="184" t="s">
        <v>559</v>
      </c>
      <c r="G364" s="185" t="s">
        <v>130</v>
      </c>
      <c r="H364" s="186">
        <v>479.32499999999999</v>
      </c>
      <c r="I364" s="187"/>
      <c r="J364" s="188">
        <f>ROUND(I364*H364,2)</f>
        <v>0</v>
      </c>
      <c r="K364" s="189"/>
      <c r="L364" s="38"/>
      <c r="M364" s="190" t="s">
        <v>1</v>
      </c>
      <c r="N364" s="191" t="s">
        <v>42</v>
      </c>
      <c r="O364" s="70"/>
      <c r="P364" s="192">
        <f>O364*H364</f>
        <v>0</v>
      </c>
      <c r="Q364" s="192">
        <v>0</v>
      </c>
      <c r="R364" s="192">
        <f>Q364*H364</f>
        <v>0</v>
      </c>
      <c r="S364" s="192">
        <v>0</v>
      </c>
      <c r="T364" s="193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94" t="s">
        <v>146</v>
      </c>
      <c r="AT364" s="194" t="s">
        <v>127</v>
      </c>
      <c r="AU364" s="194" t="s">
        <v>87</v>
      </c>
      <c r="AY364" s="16" t="s">
        <v>123</v>
      </c>
      <c r="BE364" s="195">
        <f>IF(N364="základní",J364,0)</f>
        <v>0</v>
      </c>
      <c r="BF364" s="195">
        <f>IF(N364="snížená",J364,0)</f>
        <v>0</v>
      </c>
      <c r="BG364" s="195">
        <f>IF(N364="zákl. přenesená",J364,0)</f>
        <v>0</v>
      </c>
      <c r="BH364" s="195">
        <f>IF(N364="sníž. přenesená",J364,0)</f>
        <v>0</v>
      </c>
      <c r="BI364" s="195">
        <f>IF(N364="nulová",J364,0)</f>
        <v>0</v>
      </c>
      <c r="BJ364" s="16" t="s">
        <v>85</v>
      </c>
      <c r="BK364" s="195">
        <f>ROUND(I364*H364,2)</f>
        <v>0</v>
      </c>
      <c r="BL364" s="16" t="s">
        <v>146</v>
      </c>
      <c r="BM364" s="194" t="s">
        <v>560</v>
      </c>
    </row>
    <row r="365" spans="1:65" s="2" customFormat="1" ht="38.4">
      <c r="A365" s="33"/>
      <c r="B365" s="34"/>
      <c r="C365" s="35"/>
      <c r="D365" s="196" t="s">
        <v>133</v>
      </c>
      <c r="E365" s="35"/>
      <c r="F365" s="197" t="s">
        <v>561</v>
      </c>
      <c r="G365" s="35"/>
      <c r="H365" s="35"/>
      <c r="I365" s="198"/>
      <c r="J365" s="35"/>
      <c r="K365" s="35"/>
      <c r="L365" s="38"/>
      <c r="M365" s="199"/>
      <c r="N365" s="200"/>
      <c r="O365" s="70"/>
      <c r="P365" s="70"/>
      <c r="Q365" s="70"/>
      <c r="R365" s="70"/>
      <c r="S365" s="70"/>
      <c r="T365" s="71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T365" s="16" t="s">
        <v>133</v>
      </c>
      <c r="AU365" s="16" t="s">
        <v>87</v>
      </c>
    </row>
    <row r="366" spans="1:65" s="2" customFormat="1" ht="10.199999999999999">
      <c r="A366" s="33"/>
      <c r="B366" s="34"/>
      <c r="C366" s="35"/>
      <c r="D366" s="201" t="s">
        <v>135</v>
      </c>
      <c r="E366" s="35"/>
      <c r="F366" s="202" t="s">
        <v>562</v>
      </c>
      <c r="G366" s="35"/>
      <c r="H366" s="35"/>
      <c r="I366" s="198"/>
      <c r="J366" s="35"/>
      <c r="K366" s="35"/>
      <c r="L366" s="38"/>
      <c r="M366" s="199"/>
      <c r="N366" s="200"/>
      <c r="O366" s="70"/>
      <c r="P366" s="70"/>
      <c r="Q366" s="70"/>
      <c r="R366" s="70"/>
      <c r="S366" s="70"/>
      <c r="T366" s="71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T366" s="16" t="s">
        <v>135</v>
      </c>
      <c r="AU366" s="16" t="s">
        <v>87</v>
      </c>
    </row>
    <row r="367" spans="1:65" s="13" customFormat="1" ht="10.199999999999999">
      <c r="B367" s="203"/>
      <c r="C367" s="204"/>
      <c r="D367" s="196" t="s">
        <v>150</v>
      </c>
      <c r="E367" s="204"/>
      <c r="F367" s="206" t="s">
        <v>563</v>
      </c>
      <c r="G367" s="204"/>
      <c r="H367" s="207">
        <v>479.32499999999999</v>
      </c>
      <c r="I367" s="208"/>
      <c r="J367" s="204"/>
      <c r="K367" s="204"/>
      <c r="L367" s="209"/>
      <c r="M367" s="210"/>
      <c r="N367" s="211"/>
      <c r="O367" s="211"/>
      <c r="P367" s="211"/>
      <c r="Q367" s="211"/>
      <c r="R367" s="211"/>
      <c r="S367" s="211"/>
      <c r="T367" s="212"/>
      <c r="AT367" s="213" t="s">
        <v>150</v>
      </c>
      <c r="AU367" s="213" t="s">
        <v>87</v>
      </c>
      <c r="AV367" s="13" t="s">
        <v>87</v>
      </c>
      <c r="AW367" s="13" t="s">
        <v>4</v>
      </c>
      <c r="AX367" s="13" t="s">
        <v>85</v>
      </c>
      <c r="AY367" s="213" t="s">
        <v>123</v>
      </c>
    </row>
    <row r="368" spans="1:65" s="2" customFormat="1" ht="21.75" customHeight="1">
      <c r="A368" s="33"/>
      <c r="B368" s="34"/>
      <c r="C368" s="182" t="s">
        <v>564</v>
      </c>
      <c r="D368" s="182" t="s">
        <v>127</v>
      </c>
      <c r="E368" s="183" t="s">
        <v>565</v>
      </c>
      <c r="F368" s="184" t="s">
        <v>566</v>
      </c>
      <c r="G368" s="185" t="s">
        <v>567</v>
      </c>
      <c r="H368" s="186">
        <v>8</v>
      </c>
      <c r="I368" s="187"/>
      <c r="J368" s="188">
        <f>ROUND(I368*H368,2)</f>
        <v>0</v>
      </c>
      <c r="K368" s="189"/>
      <c r="L368" s="38"/>
      <c r="M368" s="190" t="s">
        <v>1</v>
      </c>
      <c r="N368" s="191" t="s">
        <v>42</v>
      </c>
      <c r="O368" s="70"/>
      <c r="P368" s="192">
        <f>O368*H368</f>
        <v>0</v>
      </c>
      <c r="Q368" s="192">
        <v>0</v>
      </c>
      <c r="R368" s="192">
        <f>Q368*H368</f>
        <v>0</v>
      </c>
      <c r="S368" s="192">
        <v>0</v>
      </c>
      <c r="T368" s="193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94" t="s">
        <v>146</v>
      </c>
      <c r="AT368" s="194" t="s">
        <v>127</v>
      </c>
      <c r="AU368" s="194" t="s">
        <v>87</v>
      </c>
      <c r="AY368" s="16" t="s">
        <v>123</v>
      </c>
      <c r="BE368" s="195">
        <f>IF(N368="základní",J368,0)</f>
        <v>0</v>
      </c>
      <c r="BF368" s="195">
        <f>IF(N368="snížená",J368,0)</f>
        <v>0</v>
      </c>
      <c r="BG368" s="195">
        <f>IF(N368="zákl. přenesená",J368,0)</f>
        <v>0</v>
      </c>
      <c r="BH368" s="195">
        <f>IF(N368="sníž. přenesená",J368,0)</f>
        <v>0</v>
      </c>
      <c r="BI368" s="195">
        <f>IF(N368="nulová",J368,0)</f>
        <v>0</v>
      </c>
      <c r="BJ368" s="16" t="s">
        <v>85</v>
      </c>
      <c r="BK368" s="195">
        <f>ROUND(I368*H368,2)</f>
        <v>0</v>
      </c>
      <c r="BL368" s="16" t="s">
        <v>146</v>
      </c>
      <c r="BM368" s="194" t="s">
        <v>568</v>
      </c>
    </row>
    <row r="369" spans="1:65" s="2" customFormat="1" ht="10.199999999999999">
      <c r="A369" s="33"/>
      <c r="B369" s="34"/>
      <c r="C369" s="35"/>
      <c r="D369" s="196" t="s">
        <v>133</v>
      </c>
      <c r="E369" s="35"/>
      <c r="F369" s="197" t="s">
        <v>566</v>
      </c>
      <c r="G369" s="35"/>
      <c r="H369" s="35"/>
      <c r="I369" s="198"/>
      <c r="J369" s="35"/>
      <c r="K369" s="35"/>
      <c r="L369" s="38"/>
      <c r="M369" s="199"/>
      <c r="N369" s="200"/>
      <c r="O369" s="70"/>
      <c r="P369" s="70"/>
      <c r="Q369" s="70"/>
      <c r="R369" s="70"/>
      <c r="S369" s="70"/>
      <c r="T369" s="71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T369" s="16" t="s">
        <v>133</v>
      </c>
      <c r="AU369" s="16" t="s">
        <v>87</v>
      </c>
    </row>
    <row r="370" spans="1:65" s="2" customFormat="1" ht="16.5" customHeight="1">
      <c r="A370" s="33"/>
      <c r="B370" s="34"/>
      <c r="C370" s="214" t="s">
        <v>569</v>
      </c>
      <c r="D370" s="214" t="s">
        <v>137</v>
      </c>
      <c r="E370" s="215" t="s">
        <v>570</v>
      </c>
      <c r="F370" s="216" t="s">
        <v>571</v>
      </c>
      <c r="G370" s="217" t="s">
        <v>567</v>
      </c>
      <c r="H370" s="218">
        <v>8</v>
      </c>
      <c r="I370" s="219"/>
      <c r="J370" s="220">
        <f>ROUND(I370*H370,2)</f>
        <v>0</v>
      </c>
      <c r="K370" s="221"/>
      <c r="L370" s="222"/>
      <c r="M370" s="223" t="s">
        <v>1</v>
      </c>
      <c r="N370" s="224" t="s">
        <v>42</v>
      </c>
      <c r="O370" s="70"/>
      <c r="P370" s="192">
        <f>O370*H370</f>
        <v>0</v>
      </c>
      <c r="Q370" s="192">
        <v>0</v>
      </c>
      <c r="R370" s="192">
        <f>Q370*H370</f>
        <v>0</v>
      </c>
      <c r="S370" s="192">
        <v>0</v>
      </c>
      <c r="T370" s="193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94" t="s">
        <v>572</v>
      </c>
      <c r="AT370" s="194" t="s">
        <v>137</v>
      </c>
      <c r="AU370" s="194" t="s">
        <v>87</v>
      </c>
      <c r="AY370" s="16" t="s">
        <v>123</v>
      </c>
      <c r="BE370" s="195">
        <f>IF(N370="základní",J370,0)</f>
        <v>0</v>
      </c>
      <c r="BF370" s="195">
        <f>IF(N370="snížená",J370,0)</f>
        <v>0</v>
      </c>
      <c r="BG370" s="195">
        <f>IF(N370="zákl. přenesená",J370,0)</f>
        <v>0</v>
      </c>
      <c r="BH370" s="195">
        <f>IF(N370="sníž. přenesená",J370,0)</f>
        <v>0</v>
      </c>
      <c r="BI370" s="195">
        <f>IF(N370="nulová",J370,0)</f>
        <v>0</v>
      </c>
      <c r="BJ370" s="16" t="s">
        <v>85</v>
      </c>
      <c r="BK370" s="195">
        <f>ROUND(I370*H370,2)</f>
        <v>0</v>
      </c>
      <c r="BL370" s="16" t="s">
        <v>146</v>
      </c>
      <c r="BM370" s="194" t="s">
        <v>573</v>
      </c>
    </row>
    <row r="371" spans="1:65" s="2" customFormat="1" ht="10.199999999999999">
      <c r="A371" s="33"/>
      <c r="B371" s="34"/>
      <c r="C371" s="35"/>
      <c r="D371" s="196" t="s">
        <v>133</v>
      </c>
      <c r="E371" s="35"/>
      <c r="F371" s="197" t="s">
        <v>571</v>
      </c>
      <c r="G371" s="35"/>
      <c r="H371" s="35"/>
      <c r="I371" s="198"/>
      <c r="J371" s="35"/>
      <c r="K371" s="35"/>
      <c r="L371" s="38"/>
      <c r="M371" s="199"/>
      <c r="N371" s="200"/>
      <c r="O371" s="70"/>
      <c r="P371" s="70"/>
      <c r="Q371" s="70"/>
      <c r="R371" s="70"/>
      <c r="S371" s="70"/>
      <c r="T371" s="71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T371" s="16" t="s">
        <v>133</v>
      </c>
      <c r="AU371" s="16" t="s">
        <v>87</v>
      </c>
    </row>
    <row r="372" spans="1:65" s="12" customFormat="1" ht="25.95" customHeight="1">
      <c r="B372" s="166"/>
      <c r="C372" s="167"/>
      <c r="D372" s="168" t="s">
        <v>76</v>
      </c>
      <c r="E372" s="169" t="s">
        <v>574</v>
      </c>
      <c r="F372" s="169" t="s">
        <v>575</v>
      </c>
      <c r="G372" s="167"/>
      <c r="H372" s="167"/>
      <c r="I372" s="170"/>
      <c r="J372" s="171">
        <f>BK372</f>
        <v>0</v>
      </c>
      <c r="K372" s="167"/>
      <c r="L372" s="172"/>
      <c r="M372" s="173"/>
      <c r="N372" s="174"/>
      <c r="O372" s="174"/>
      <c r="P372" s="175">
        <f>SUM(P373:P378)</f>
        <v>0</v>
      </c>
      <c r="Q372" s="174"/>
      <c r="R372" s="175">
        <f>SUM(R373:R378)</f>
        <v>0</v>
      </c>
      <c r="S372" s="174"/>
      <c r="T372" s="176">
        <f>SUM(T373:T378)</f>
        <v>0</v>
      </c>
      <c r="AR372" s="177" t="s">
        <v>131</v>
      </c>
      <c r="AT372" s="178" t="s">
        <v>76</v>
      </c>
      <c r="AU372" s="178" t="s">
        <v>77</v>
      </c>
      <c r="AY372" s="177" t="s">
        <v>123</v>
      </c>
      <c r="BK372" s="179">
        <f>SUM(BK373:BK378)</f>
        <v>0</v>
      </c>
    </row>
    <row r="373" spans="1:65" s="2" customFormat="1" ht="16.5" customHeight="1">
      <c r="A373" s="33"/>
      <c r="B373" s="34"/>
      <c r="C373" s="182" t="s">
        <v>576</v>
      </c>
      <c r="D373" s="182" t="s">
        <v>127</v>
      </c>
      <c r="E373" s="183" t="s">
        <v>577</v>
      </c>
      <c r="F373" s="184" t="s">
        <v>578</v>
      </c>
      <c r="G373" s="185" t="s">
        <v>579</v>
      </c>
      <c r="H373" s="186">
        <v>8</v>
      </c>
      <c r="I373" s="187"/>
      <c r="J373" s="188">
        <f>ROUND(I373*H373,2)</f>
        <v>0</v>
      </c>
      <c r="K373" s="189"/>
      <c r="L373" s="38"/>
      <c r="M373" s="190" t="s">
        <v>1</v>
      </c>
      <c r="N373" s="191" t="s">
        <v>42</v>
      </c>
      <c r="O373" s="70"/>
      <c r="P373" s="192">
        <f>O373*H373</f>
        <v>0</v>
      </c>
      <c r="Q373" s="192">
        <v>0</v>
      </c>
      <c r="R373" s="192">
        <f>Q373*H373</f>
        <v>0</v>
      </c>
      <c r="S373" s="192">
        <v>0</v>
      </c>
      <c r="T373" s="193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94" t="s">
        <v>580</v>
      </c>
      <c r="AT373" s="194" t="s">
        <v>127</v>
      </c>
      <c r="AU373" s="194" t="s">
        <v>85</v>
      </c>
      <c r="AY373" s="16" t="s">
        <v>123</v>
      </c>
      <c r="BE373" s="195">
        <f>IF(N373="základní",J373,0)</f>
        <v>0</v>
      </c>
      <c r="BF373" s="195">
        <f>IF(N373="snížená",J373,0)</f>
        <v>0</v>
      </c>
      <c r="BG373" s="195">
        <f>IF(N373="zákl. přenesená",J373,0)</f>
        <v>0</v>
      </c>
      <c r="BH373" s="195">
        <f>IF(N373="sníž. přenesená",J373,0)</f>
        <v>0</v>
      </c>
      <c r="BI373" s="195">
        <f>IF(N373="nulová",J373,0)</f>
        <v>0</v>
      </c>
      <c r="BJ373" s="16" t="s">
        <v>85</v>
      </c>
      <c r="BK373" s="195">
        <f>ROUND(I373*H373,2)</f>
        <v>0</v>
      </c>
      <c r="BL373" s="16" t="s">
        <v>580</v>
      </c>
      <c r="BM373" s="194" t="s">
        <v>581</v>
      </c>
    </row>
    <row r="374" spans="1:65" s="2" customFormat="1" ht="19.2">
      <c r="A374" s="33"/>
      <c r="B374" s="34"/>
      <c r="C374" s="35"/>
      <c r="D374" s="196" t="s">
        <v>133</v>
      </c>
      <c r="E374" s="35"/>
      <c r="F374" s="197" t="s">
        <v>582</v>
      </c>
      <c r="G374" s="35"/>
      <c r="H374" s="35"/>
      <c r="I374" s="198"/>
      <c r="J374" s="35"/>
      <c r="K374" s="35"/>
      <c r="L374" s="38"/>
      <c r="M374" s="199"/>
      <c r="N374" s="200"/>
      <c r="O374" s="70"/>
      <c r="P374" s="70"/>
      <c r="Q374" s="70"/>
      <c r="R374" s="70"/>
      <c r="S374" s="70"/>
      <c r="T374" s="71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T374" s="16" t="s">
        <v>133</v>
      </c>
      <c r="AU374" s="16" t="s">
        <v>85</v>
      </c>
    </row>
    <row r="375" spans="1:65" s="2" customFormat="1" ht="10.199999999999999">
      <c r="A375" s="33"/>
      <c r="B375" s="34"/>
      <c r="C375" s="35"/>
      <c r="D375" s="201" t="s">
        <v>135</v>
      </c>
      <c r="E375" s="35"/>
      <c r="F375" s="202" t="s">
        <v>583</v>
      </c>
      <c r="G375" s="35"/>
      <c r="H375" s="35"/>
      <c r="I375" s="198"/>
      <c r="J375" s="35"/>
      <c r="K375" s="35"/>
      <c r="L375" s="38"/>
      <c r="M375" s="199"/>
      <c r="N375" s="200"/>
      <c r="O375" s="70"/>
      <c r="P375" s="70"/>
      <c r="Q375" s="70"/>
      <c r="R375" s="70"/>
      <c r="S375" s="70"/>
      <c r="T375" s="71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T375" s="16" t="s">
        <v>135</v>
      </c>
      <c r="AU375" s="16" t="s">
        <v>85</v>
      </c>
    </row>
    <row r="376" spans="1:65" s="2" customFormat="1" ht="16.5" customHeight="1">
      <c r="A376" s="33"/>
      <c r="B376" s="34"/>
      <c r="C376" s="182" t="s">
        <v>584</v>
      </c>
      <c r="D376" s="182" t="s">
        <v>127</v>
      </c>
      <c r="E376" s="183" t="s">
        <v>585</v>
      </c>
      <c r="F376" s="184" t="s">
        <v>586</v>
      </c>
      <c r="G376" s="185" t="s">
        <v>579</v>
      </c>
      <c r="H376" s="186">
        <v>8</v>
      </c>
      <c r="I376" s="187"/>
      <c r="J376" s="188">
        <f>ROUND(I376*H376,2)</f>
        <v>0</v>
      </c>
      <c r="K376" s="189"/>
      <c r="L376" s="38"/>
      <c r="M376" s="190" t="s">
        <v>1</v>
      </c>
      <c r="N376" s="191" t="s">
        <v>42</v>
      </c>
      <c r="O376" s="70"/>
      <c r="P376" s="192">
        <f>O376*H376</f>
        <v>0</v>
      </c>
      <c r="Q376" s="192">
        <v>0</v>
      </c>
      <c r="R376" s="192">
        <f>Q376*H376</f>
        <v>0</v>
      </c>
      <c r="S376" s="192">
        <v>0</v>
      </c>
      <c r="T376" s="193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94" t="s">
        <v>580</v>
      </c>
      <c r="AT376" s="194" t="s">
        <v>127</v>
      </c>
      <c r="AU376" s="194" t="s">
        <v>85</v>
      </c>
      <c r="AY376" s="16" t="s">
        <v>123</v>
      </c>
      <c r="BE376" s="195">
        <f>IF(N376="základní",J376,0)</f>
        <v>0</v>
      </c>
      <c r="BF376" s="195">
        <f>IF(N376="snížená",J376,0)</f>
        <v>0</v>
      </c>
      <c r="BG376" s="195">
        <f>IF(N376="zákl. přenesená",J376,0)</f>
        <v>0</v>
      </c>
      <c r="BH376" s="195">
        <f>IF(N376="sníž. přenesená",J376,0)</f>
        <v>0</v>
      </c>
      <c r="BI376" s="195">
        <f>IF(N376="nulová",J376,0)</f>
        <v>0</v>
      </c>
      <c r="BJ376" s="16" t="s">
        <v>85</v>
      </c>
      <c r="BK376" s="195">
        <f>ROUND(I376*H376,2)</f>
        <v>0</v>
      </c>
      <c r="BL376" s="16" t="s">
        <v>580</v>
      </c>
      <c r="BM376" s="194" t="s">
        <v>587</v>
      </c>
    </row>
    <row r="377" spans="1:65" s="2" customFormat="1" ht="19.2">
      <c r="A377" s="33"/>
      <c r="B377" s="34"/>
      <c r="C377" s="35"/>
      <c r="D377" s="196" t="s">
        <v>133</v>
      </c>
      <c r="E377" s="35"/>
      <c r="F377" s="197" t="s">
        <v>588</v>
      </c>
      <c r="G377" s="35"/>
      <c r="H377" s="35"/>
      <c r="I377" s="198"/>
      <c r="J377" s="35"/>
      <c r="K377" s="35"/>
      <c r="L377" s="38"/>
      <c r="M377" s="199"/>
      <c r="N377" s="200"/>
      <c r="O377" s="70"/>
      <c r="P377" s="70"/>
      <c r="Q377" s="70"/>
      <c r="R377" s="70"/>
      <c r="S377" s="70"/>
      <c r="T377" s="71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T377" s="16" t="s">
        <v>133</v>
      </c>
      <c r="AU377" s="16" t="s">
        <v>85</v>
      </c>
    </row>
    <row r="378" spans="1:65" s="2" customFormat="1" ht="10.199999999999999">
      <c r="A378" s="33"/>
      <c r="B378" s="34"/>
      <c r="C378" s="35"/>
      <c r="D378" s="201" t="s">
        <v>135</v>
      </c>
      <c r="E378" s="35"/>
      <c r="F378" s="202" t="s">
        <v>589</v>
      </c>
      <c r="G378" s="35"/>
      <c r="H378" s="35"/>
      <c r="I378" s="198"/>
      <c r="J378" s="35"/>
      <c r="K378" s="35"/>
      <c r="L378" s="38"/>
      <c r="M378" s="199"/>
      <c r="N378" s="200"/>
      <c r="O378" s="70"/>
      <c r="P378" s="70"/>
      <c r="Q378" s="70"/>
      <c r="R378" s="70"/>
      <c r="S378" s="70"/>
      <c r="T378" s="71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T378" s="16" t="s">
        <v>135</v>
      </c>
      <c r="AU378" s="16" t="s">
        <v>85</v>
      </c>
    </row>
    <row r="379" spans="1:65" s="12" customFormat="1" ht="25.95" customHeight="1">
      <c r="B379" s="166"/>
      <c r="C379" s="167"/>
      <c r="D379" s="168" t="s">
        <v>76</v>
      </c>
      <c r="E379" s="169" t="s">
        <v>590</v>
      </c>
      <c r="F379" s="169" t="s">
        <v>591</v>
      </c>
      <c r="G379" s="167"/>
      <c r="H379" s="167"/>
      <c r="I379" s="170"/>
      <c r="J379" s="171">
        <f>BK379</f>
        <v>0</v>
      </c>
      <c r="K379" s="167"/>
      <c r="L379" s="172"/>
      <c r="M379" s="173"/>
      <c r="N379" s="174"/>
      <c r="O379" s="174"/>
      <c r="P379" s="175">
        <f>P380+P390+P394+P401+P405</f>
        <v>0</v>
      </c>
      <c r="Q379" s="174"/>
      <c r="R379" s="175">
        <f>R380+R390+R394+R401+R405</f>
        <v>0</v>
      </c>
      <c r="S379" s="174"/>
      <c r="T379" s="176">
        <f>T380+T390+T394+T401+T405</f>
        <v>0</v>
      </c>
      <c r="AR379" s="177" t="s">
        <v>326</v>
      </c>
      <c r="AT379" s="178" t="s">
        <v>76</v>
      </c>
      <c r="AU379" s="178" t="s">
        <v>77</v>
      </c>
      <c r="AY379" s="177" t="s">
        <v>123</v>
      </c>
      <c r="BK379" s="179">
        <f>BK380+BK390+BK394+BK401+BK405</f>
        <v>0</v>
      </c>
    </row>
    <row r="380" spans="1:65" s="12" customFormat="1" ht="22.8" customHeight="1">
      <c r="B380" s="166"/>
      <c r="C380" s="167"/>
      <c r="D380" s="168" t="s">
        <v>76</v>
      </c>
      <c r="E380" s="180" t="s">
        <v>592</v>
      </c>
      <c r="F380" s="180" t="s">
        <v>593</v>
      </c>
      <c r="G380" s="167"/>
      <c r="H380" s="167"/>
      <c r="I380" s="170"/>
      <c r="J380" s="181">
        <f>BK380</f>
        <v>0</v>
      </c>
      <c r="K380" s="167"/>
      <c r="L380" s="172"/>
      <c r="M380" s="173"/>
      <c r="N380" s="174"/>
      <c r="O380" s="174"/>
      <c r="P380" s="175">
        <f>SUM(P381:P389)</f>
        <v>0</v>
      </c>
      <c r="Q380" s="174"/>
      <c r="R380" s="175">
        <f>SUM(R381:R389)</f>
        <v>0</v>
      </c>
      <c r="S380" s="174"/>
      <c r="T380" s="176">
        <f>SUM(T381:T389)</f>
        <v>0</v>
      </c>
      <c r="AR380" s="177" t="s">
        <v>326</v>
      </c>
      <c r="AT380" s="178" t="s">
        <v>76</v>
      </c>
      <c r="AU380" s="178" t="s">
        <v>85</v>
      </c>
      <c r="AY380" s="177" t="s">
        <v>123</v>
      </c>
      <c r="BK380" s="179">
        <f>SUM(BK381:BK389)</f>
        <v>0</v>
      </c>
    </row>
    <row r="381" spans="1:65" s="2" customFormat="1" ht="16.5" customHeight="1">
      <c r="A381" s="33"/>
      <c r="B381" s="34"/>
      <c r="C381" s="182" t="s">
        <v>594</v>
      </c>
      <c r="D381" s="182" t="s">
        <v>127</v>
      </c>
      <c r="E381" s="183" t="s">
        <v>595</v>
      </c>
      <c r="F381" s="184" t="s">
        <v>596</v>
      </c>
      <c r="G381" s="185" t="s">
        <v>597</v>
      </c>
      <c r="H381" s="186">
        <v>1</v>
      </c>
      <c r="I381" s="187"/>
      <c r="J381" s="188">
        <f>ROUND(I381*H381,2)</f>
        <v>0</v>
      </c>
      <c r="K381" s="189"/>
      <c r="L381" s="38"/>
      <c r="M381" s="190" t="s">
        <v>1</v>
      </c>
      <c r="N381" s="191" t="s">
        <v>42</v>
      </c>
      <c r="O381" s="70"/>
      <c r="P381" s="192">
        <f>O381*H381</f>
        <v>0</v>
      </c>
      <c r="Q381" s="192">
        <v>0</v>
      </c>
      <c r="R381" s="192">
        <f>Q381*H381</f>
        <v>0</v>
      </c>
      <c r="S381" s="192">
        <v>0</v>
      </c>
      <c r="T381" s="193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94" t="s">
        <v>598</v>
      </c>
      <c r="AT381" s="194" t="s">
        <v>127</v>
      </c>
      <c r="AU381" s="194" t="s">
        <v>87</v>
      </c>
      <c r="AY381" s="16" t="s">
        <v>123</v>
      </c>
      <c r="BE381" s="195">
        <f>IF(N381="základní",J381,0)</f>
        <v>0</v>
      </c>
      <c r="BF381" s="195">
        <f>IF(N381="snížená",J381,0)</f>
        <v>0</v>
      </c>
      <c r="BG381" s="195">
        <f>IF(N381="zákl. přenesená",J381,0)</f>
        <v>0</v>
      </c>
      <c r="BH381" s="195">
        <f>IF(N381="sníž. přenesená",J381,0)</f>
        <v>0</v>
      </c>
      <c r="BI381" s="195">
        <f>IF(N381="nulová",J381,0)</f>
        <v>0</v>
      </c>
      <c r="BJ381" s="16" t="s">
        <v>85</v>
      </c>
      <c r="BK381" s="195">
        <f>ROUND(I381*H381,2)</f>
        <v>0</v>
      </c>
      <c r="BL381" s="16" t="s">
        <v>598</v>
      </c>
      <c r="BM381" s="194" t="s">
        <v>599</v>
      </c>
    </row>
    <row r="382" spans="1:65" s="2" customFormat="1" ht="10.199999999999999">
      <c r="A382" s="33"/>
      <c r="B382" s="34"/>
      <c r="C382" s="35"/>
      <c r="D382" s="196" t="s">
        <v>133</v>
      </c>
      <c r="E382" s="35"/>
      <c r="F382" s="197" t="s">
        <v>596</v>
      </c>
      <c r="G382" s="35"/>
      <c r="H382" s="35"/>
      <c r="I382" s="198"/>
      <c r="J382" s="35"/>
      <c r="K382" s="35"/>
      <c r="L382" s="38"/>
      <c r="M382" s="199"/>
      <c r="N382" s="200"/>
      <c r="O382" s="70"/>
      <c r="P382" s="70"/>
      <c r="Q382" s="70"/>
      <c r="R382" s="70"/>
      <c r="S382" s="70"/>
      <c r="T382" s="71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T382" s="16" t="s">
        <v>133</v>
      </c>
      <c r="AU382" s="16" t="s">
        <v>87</v>
      </c>
    </row>
    <row r="383" spans="1:65" s="2" customFormat="1" ht="10.199999999999999">
      <c r="A383" s="33"/>
      <c r="B383" s="34"/>
      <c r="C383" s="35"/>
      <c r="D383" s="201" t="s">
        <v>135</v>
      </c>
      <c r="E383" s="35"/>
      <c r="F383" s="202" t="s">
        <v>600</v>
      </c>
      <c r="G383" s="35"/>
      <c r="H383" s="35"/>
      <c r="I383" s="198"/>
      <c r="J383" s="35"/>
      <c r="K383" s="35"/>
      <c r="L383" s="38"/>
      <c r="M383" s="199"/>
      <c r="N383" s="200"/>
      <c r="O383" s="70"/>
      <c r="P383" s="70"/>
      <c r="Q383" s="70"/>
      <c r="R383" s="70"/>
      <c r="S383" s="70"/>
      <c r="T383" s="71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T383" s="16" t="s">
        <v>135</v>
      </c>
      <c r="AU383" s="16" t="s">
        <v>87</v>
      </c>
    </row>
    <row r="384" spans="1:65" s="2" customFormat="1" ht="16.5" customHeight="1">
      <c r="A384" s="33"/>
      <c r="B384" s="34"/>
      <c r="C384" s="182" t="s">
        <v>601</v>
      </c>
      <c r="D384" s="182" t="s">
        <v>127</v>
      </c>
      <c r="E384" s="183" t="s">
        <v>602</v>
      </c>
      <c r="F384" s="184" t="s">
        <v>603</v>
      </c>
      <c r="G384" s="185" t="s">
        <v>597</v>
      </c>
      <c r="H384" s="186">
        <v>1</v>
      </c>
      <c r="I384" s="187"/>
      <c r="J384" s="188">
        <f>ROUND(I384*H384,2)</f>
        <v>0</v>
      </c>
      <c r="K384" s="189"/>
      <c r="L384" s="38"/>
      <c r="M384" s="190" t="s">
        <v>1</v>
      </c>
      <c r="N384" s="191" t="s">
        <v>42</v>
      </c>
      <c r="O384" s="70"/>
      <c r="P384" s="192">
        <f>O384*H384</f>
        <v>0</v>
      </c>
      <c r="Q384" s="192">
        <v>0</v>
      </c>
      <c r="R384" s="192">
        <f>Q384*H384</f>
        <v>0</v>
      </c>
      <c r="S384" s="192">
        <v>0</v>
      </c>
      <c r="T384" s="193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94" t="s">
        <v>598</v>
      </c>
      <c r="AT384" s="194" t="s">
        <v>127</v>
      </c>
      <c r="AU384" s="194" t="s">
        <v>87</v>
      </c>
      <c r="AY384" s="16" t="s">
        <v>123</v>
      </c>
      <c r="BE384" s="195">
        <f>IF(N384="základní",J384,0)</f>
        <v>0</v>
      </c>
      <c r="BF384" s="195">
        <f>IF(N384="snížená",J384,0)</f>
        <v>0</v>
      </c>
      <c r="BG384" s="195">
        <f>IF(N384="zákl. přenesená",J384,0)</f>
        <v>0</v>
      </c>
      <c r="BH384" s="195">
        <f>IF(N384="sníž. přenesená",J384,0)</f>
        <v>0</v>
      </c>
      <c r="BI384" s="195">
        <f>IF(N384="nulová",J384,0)</f>
        <v>0</v>
      </c>
      <c r="BJ384" s="16" t="s">
        <v>85</v>
      </c>
      <c r="BK384" s="195">
        <f>ROUND(I384*H384,2)</f>
        <v>0</v>
      </c>
      <c r="BL384" s="16" t="s">
        <v>598</v>
      </c>
      <c r="BM384" s="194" t="s">
        <v>604</v>
      </c>
    </row>
    <row r="385" spans="1:65" s="2" customFormat="1" ht="10.199999999999999">
      <c r="A385" s="33"/>
      <c r="B385" s="34"/>
      <c r="C385" s="35"/>
      <c r="D385" s="196" t="s">
        <v>133</v>
      </c>
      <c r="E385" s="35"/>
      <c r="F385" s="197" t="s">
        <v>603</v>
      </c>
      <c r="G385" s="35"/>
      <c r="H385" s="35"/>
      <c r="I385" s="198"/>
      <c r="J385" s="35"/>
      <c r="K385" s="35"/>
      <c r="L385" s="38"/>
      <c r="M385" s="199"/>
      <c r="N385" s="200"/>
      <c r="O385" s="70"/>
      <c r="P385" s="70"/>
      <c r="Q385" s="70"/>
      <c r="R385" s="70"/>
      <c r="S385" s="70"/>
      <c r="T385" s="71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T385" s="16" t="s">
        <v>133</v>
      </c>
      <c r="AU385" s="16" t="s">
        <v>87</v>
      </c>
    </row>
    <row r="386" spans="1:65" s="2" customFormat="1" ht="10.199999999999999">
      <c r="A386" s="33"/>
      <c r="B386" s="34"/>
      <c r="C386" s="35"/>
      <c r="D386" s="201" t="s">
        <v>135</v>
      </c>
      <c r="E386" s="35"/>
      <c r="F386" s="202" t="s">
        <v>605</v>
      </c>
      <c r="G386" s="35"/>
      <c r="H386" s="35"/>
      <c r="I386" s="198"/>
      <c r="J386" s="35"/>
      <c r="K386" s="35"/>
      <c r="L386" s="38"/>
      <c r="M386" s="199"/>
      <c r="N386" s="200"/>
      <c r="O386" s="70"/>
      <c r="P386" s="70"/>
      <c r="Q386" s="70"/>
      <c r="R386" s="70"/>
      <c r="S386" s="70"/>
      <c r="T386" s="71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T386" s="16" t="s">
        <v>135</v>
      </c>
      <c r="AU386" s="16" t="s">
        <v>87</v>
      </c>
    </row>
    <row r="387" spans="1:65" s="2" customFormat="1" ht="16.5" customHeight="1">
      <c r="A387" s="33"/>
      <c r="B387" s="34"/>
      <c r="C387" s="182" t="s">
        <v>606</v>
      </c>
      <c r="D387" s="182" t="s">
        <v>127</v>
      </c>
      <c r="E387" s="183" t="s">
        <v>607</v>
      </c>
      <c r="F387" s="184" t="s">
        <v>608</v>
      </c>
      <c r="G387" s="185" t="s">
        <v>597</v>
      </c>
      <c r="H387" s="186">
        <v>1</v>
      </c>
      <c r="I387" s="187"/>
      <c r="J387" s="188">
        <f>ROUND(I387*H387,2)</f>
        <v>0</v>
      </c>
      <c r="K387" s="189"/>
      <c r="L387" s="38"/>
      <c r="M387" s="190" t="s">
        <v>1</v>
      </c>
      <c r="N387" s="191" t="s">
        <v>42</v>
      </c>
      <c r="O387" s="70"/>
      <c r="P387" s="192">
        <f>O387*H387</f>
        <v>0</v>
      </c>
      <c r="Q387" s="192">
        <v>0</v>
      </c>
      <c r="R387" s="192">
        <f>Q387*H387</f>
        <v>0</v>
      </c>
      <c r="S387" s="192">
        <v>0</v>
      </c>
      <c r="T387" s="193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94" t="s">
        <v>598</v>
      </c>
      <c r="AT387" s="194" t="s">
        <v>127</v>
      </c>
      <c r="AU387" s="194" t="s">
        <v>87</v>
      </c>
      <c r="AY387" s="16" t="s">
        <v>123</v>
      </c>
      <c r="BE387" s="195">
        <f>IF(N387="základní",J387,0)</f>
        <v>0</v>
      </c>
      <c r="BF387" s="195">
        <f>IF(N387="snížená",J387,0)</f>
        <v>0</v>
      </c>
      <c r="BG387" s="195">
        <f>IF(N387="zákl. přenesená",J387,0)</f>
        <v>0</v>
      </c>
      <c r="BH387" s="195">
        <f>IF(N387="sníž. přenesená",J387,0)</f>
        <v>0</v>
      </c>
      <c r="BI387" s="195">
        <f>IF(N387="nulová",J387,0)</f>
        <v>0</v>
      </c>
      <c r="BJ387" s="16" t="s">
        <v>85</v>
      </c>
      <c r="BK387" s="195">
        <f>ROUND(I387*H387,2)</f>
        <v>0</v>
      </c>
      <c r="BL387" s="16" t="s">
        <v>598</v>
      </c>
      <c r="BM387" s="194" t="s">
        <v>609</v>
      </c>
    </row>
    <row r="388" spans="1:65" s="2" customFormat="1" ht="10.199999999999999">
      <c r="A388" s="33"/>
      <c r="B388" s="34"/>
      <c r="C388" s="35"/>
      <c r="D388" s="196" t="s">
        <v>133</v>
      </c>
      <c r="E388" s="35"/>
      <c r="F388" s="197" t="s">
        <v>608</v>
      </c>
      <c r="G388" s="35"/>
      <c r="H388" s="35"/>
      <c r="I388" s="198"/>
      <c r="J388" s="35"/>
      <c r="K388" s="35"/>
      <c r="L388" s="38"/>
      <c r="M388" s="199"/>
      <c r="N388" s="200"/>
      <c r="O388" s="70"/>
      <c r="P388" s="70"/>
      <c r="Q388" s="70"/>
      <c r="R388" s="70"/>
      <c r="S388" s="70"/>
      <c r="T388" s="71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T388" s="16" t="s">
        <v>133</v>
      </c>
      <c r="AU388" s="16" t="s">
        <v>87</v>
      </c>
    </row>
    <row r="389" spans="1:65" s="2" customFormat="1" ht="10.199999999999999">
      <c r="A389" s="33"/>
      <c r="B389" s="34"/>
      <c r="C389" s="35"/>
      <c r="D389" s="201" t="s">
        <v>135</v>
      </c>
      <c r="E389" s="35"/>
      <c r="F389" s="202" t="s">
        <v>610</v>
      </c>
      <c r="G389" s="35"/>
      <c r="H389" s="35"/>
      <c r="I389" s="198"/>
      <c r="J389" s="35"/>
      <c r="K389" s="35"/>
      <c r="L389" s="38"/>
      <c r="M389" s="199"/>
      <c r="N389" s="200"/>
      <c r="O389" s="70"/>
      <c r="P389" s="70"/>
      <c r="Q389" s="70"/>
      <c r="R389" s="70"/>
      <c r="S389" s="70"/>
      <c r="T389" s="71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T389" s="16" t="s">
        <v>135</v>
      </c>
      <c r="AU389" s="16" t="s">
        <v>87</v>
      </c>
    </row>
    <row r="390" spans="1:65" s="12" customFormat="1" ht="22.8" customHeight="1">
      <c r="B390" s="166"/>
      <c r="C390" s="167"/>
      <c r="D390" s="168" t="s">
        <v>76</v>
      </c>
      <c r="E390" s="180" t="s">
        <v>611</v>
      </c>
      <c r="F390" s="180" t="s">
        <v>612</v>
      </c>
      <c r="G390" s="167"/>
      <c r="H390" s="167"/>
      <c r="I390" s="170"/>
      <c r="J390" s="181">
        <f>BK390</f>
        <v>0</v>
      </c>
      <c r="K390" s="167"/>
      <c r="L390" s="172"/>
      <c r="M390" s="173"/>
      <c r="N390" s="174"/>
      <c r="O390" s="174"/>
      <c r="P390" s="175">
        <f>SUM(P391:P393)</f>
        <v>0</v>
      </c>
      <c r="Q390" s="174"/>
      <c r="R390" s="175">
        <f>SUM(R391:R393)</f>
        <v>0</v>
      </c>
      <c r="S390" s="174"/>
      <c r="T390" s="176">
        <f>SUM(T391:T393)</f>
        <v>0</v>
      </c>
      <c r="AR390" s="177" t="s">
        <v>326</v>
      </c>
      <c r="AT390" s="178" t="s">
        <v>76</v>
      </c>
      <c r="AU390" s="178" t="s">
        <v>85</v>
      </c>
      <c r="AY390" s="177" t="s">
        <v>123</v>
      </c>
      <c r="BK390" s="179">
        <f>SUM(BK391:BK393)</f>
        <v>0</v>
      </c>
    </row>
    <row r="391" spans="1:65" s="2" customFormat="1" ht="16.5" customHeight="1">
      <c r="A391" s="33"/>
      <c r="B391" s="34"/>
      <c r="C391" s="182" t="s">
        <v>613</v>
      </c>
      <c r="D391" s="182" t="s">
        <v>127</v>
      </c>
      <c r="E391" s="183" t="s">
        <v>614</v>
      </c>
      <c r="F391" s="184" t="s">
        <v>615</v>
      </c>
      <c r="G391" s="185" t="s">
        <v>597</v>
      </c>
      <c r="H391" s="186">
        <v>1</v>
      </c>
      <c r="I391" s="187"/>
      <c r="J391" s="188">
        <f>ROUND(I391*H391,2)</f>
        <v>0</v>
      </c>
      <c r="K391" s="189"/>
      <c r="L391" s="38"/>
      <c r="M391" s="190" t="s">
        <v>1</v>
      </c>
      <c r="N391" s="191" t="s">
        <v>42</v>
      </c>
      <c r="O391" s="70"/>
      <c r="P391" s="192">
        <f>O391*H391</f>
        <v>0</v>
      </c>
      <c r="Q391" s="192">
        <v>0</v>
      </c>
      <c r="R391" s="192">
        <f>Q391*H391</f>
        <v>0</v>
      </c>
      <c r="S391" s="192">
        <v>0</v>
      </c>
      <c r="T391" s="193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94" t="s">
        <v>598</v>
      </c>
      <c r="AT391" s="194" t="s">
        <v>127</v>
      </c>
      <c r="AU391" s="194" t="s">
        <v>87</v>
      </c>
      <c r="AY391" s="16" t="s">
        <v>123</v>
      </c>
      <c r="BE391" s="195">
        <f>IF(N391="základní",J391,0)</f>
        <v>0</v>
      </c>
      <c r="BF391" s="195">
        <f>IF(N391="snížená",J391,0)</f>
        <v>0</v>
      </c>
      <c r="BG391" s="195">
        <f>IF(N391="zákl. přenesená",J391,0)</f>
        <v>0</v>
      </c>
      <c r="BH391" s="195">
        <f>IF(N391="sníž. přenesená",J391,0)</f>
        <v>0</v>
      </c>
      <c r="BI391" s="195">
        <f>IF(N391="nulová",J391,0)</f>
        <v>0</v>
      </c>
      <c r="BJ391" s="16" t="s">
        <v>85</v>
      </c>
      <c r="BK391" s="195">
        <f>ROUND(I391*H391,2)</f>
        <v>0</v>
      </c>
      <c r="BL391" s="16" t="s">
        <v>598</v>
      </c>
      <c r="BM391" s="194" t="s">
        <v>616</v>
      </c>
    </row>
    <row r="392" spans="1:65" s="2" customFormat="1" ht="10.199999999999999">
      <c r="A392" s="33"/>
      <c r="B392" s="34"/>
      <c r="C392" s="35"/>
      <c r="D392" s="196" t="s">
        <v>133</v>
      </c>
      <c r="E392" s="35"/>
      <c r="F392" s="197" t="s">
        <v>615</v>
      </c>
      <c r="G392" s="35"/>
      <c r="H392" s="35"/>
      <c r="I392" s="198"/>
      <c r="J392" s="35"/>
      <c r="K392" s="35"/>
      <c r="L392" s="38"/>
      <c r="M392" s="199"/>
      <c r="N392" s="200"/>
      <c r="O392" s="70"/>
      <c r="P392" s="70"/>
      <c r="Q392" s="70"/>
      <c r="R392" s="70"/>
      <c r="S392" s="70"/>
      <c r="T392" s="71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T392" s="16" t="s">
        <v>133</v>
      </c>
      <c r="AU392" s="16" t="s">
        <v>87</v>
      </c>
    </row>
    <row r="393" spans="1:65" s="2" customFormat="1" ht="10.199999999999999">
      <c r="A393" s="33"/>
      <c r="B393" s="34"/>
      <c r="C393" s="35"/>
      <c r="D393" s="201" t="s">
        <v>135</v>
      </c>
      <c r="E393" s="35"/>
      <c r="F393" s="202" t="s">
        <v>617</v>
      </c>
      <c r="G393" s="35"/>
      <c r="H393" s="35"/>
      <c r="I393" s="198"/>
      <c r="J393" s="35"/>
      <c r="K393" s="35"/>
      <c r="L393" s="38"/>
      <c r="M393" s="199"/>
      <c r="N393" s="200"/>
      <c r="O393" s="70"/>
      <c r="P393" s="70"/>
      <c r="Q393" s="70"/>
      <c r="R393" s="70"/>
      <c r="S393" s="70"/>
      <c r="T393" s="71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T393" s="16" t="s">
        <v>135</v>
      </c>
      <c r="AU393" s="16" t="s">
        <v>87</v>
      </c>
    </row>
    <row r="394" spans="1:65" s="12" customFormat="1" ht="22.8" customHeight="1">
      <c r="B394" s="166"/>
      <c r="C394" s="167"/>
      <c r="D394" s="168" t="s">
        <v>76</v>
      </c>
      <c r="E394" s="180" t="s">
        <v>618</v>
      </c>
      <c r="F394" s="180" t="s">
        <v>619</v>
      </c>
      <c r="G394" s="167"/>
      <c r="H394" s="167"/>
      <c r="I394" s="170"/>
      <c r="J394" s="181">
        <f>BK394</f>
        <v>0</v>
      </c>
      <c r="K394" s="167"/>
      <c r="L394" s="172"/>
      <c r="M394" s="173"/>
      <c r="N394" s="174"/>
      <c r="O394" s="174"/>
      <c r="P394" s="175">
        <f>SUM(P395:P400)</f>
        <v>0</v>
      </c>
      <c r="Q394" s="174"/>
      <c r="R394" s="175">
        <f>SUM(R395:R400)</f>
        <v>0</v>
      </c>
      <c r="S394" s="174"/>
      <c r="T394" s="176">
        <f>SUM(T395:T400)</f>
        <v>0</v>
      </c>
      <c r="AR394" s="177" t="s">
        <v>326</v>
      </c>
      <c r="AT394" s="178" t="s">
        <v>76</v>
      </c>
      <c r="AU394" s="178" t="s">
        <v>85</v>
      </c>
      <c r="AY394" s="177" t="s">
        <v>123</v>
      </c>
      <c r="BK394" s="179">
        <f>SUM(BK395:BK400)</f>
        <v>0</v>
      </c>
    </row>
    <row r="395" spans="1:65" s="2" customFormat="1" ht="16.5" customHeight="1">
      <c r="A395" s="33"/>
      <c r="B395" s="34"/>
      <c r="C395" s="182" t="s">
        <v>620</v>
      </c>
      <c r="D395" s="182" t="s">
        <v>127</v>
      </c>
      <c r="E395" s="183" t="s">
        <v>621</v>
      </c>
      <c r="F395" s="184" t="s">
        <v>622</v>
      </c>
      <c r="G395" s="185" t="s">
        <v>579</v>
      </c>
      <c r="H395" s="186">
        <v>12</v>
      </c>
      <c r="I395" s="187"/>
      <c r="J395" s="188">
        <f>ROUND(I395*H395,2)</f>
        <v>0</v>
      </c>
      <c r="K395" s="189"/>
      <c r="L395" s="38"/>
      <c r="M395" s="190" t="s">
        <v>1</v>
      </c>
      <c r="N395" s="191" t="s">
        <v>42</v>
      </c>
      <c r="O395" s="70"/>
      <c r="P395" s="192">
        <f>O395*H395</f>
        <v>0</v>
      </c>
      <c r="Q395" s="192">
        <v>0</v>
      </c>
      <c r="R395" s="192">
        <f>Q395*H395</f>
        <v>0</v>
      </c>
      <c r="S395" s="192">
        <v>0</v>
      </c>
      <c r="T395" s="193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94" t="s">
        <v>598</v>
      </c>
      <c r="AT395" s="194" t="s">
        <v>127</v>
      </c>
      <c r="AU395" s="194" t="s">
        <v>87</v>
      </c>
      <c r="AY395" s="16" t="s">
        <v>123</v>
      </c>
      <c r="BE395" s="195">
        <f>IF(N395="základní",J395,0)</f>
        <v>0</v>
      </c>
      <c r="BF395" s="195">
        <f>IF(N395="snížená",J395,0)</f>
        <v>0</v>
      </c>
      <c r="BG395" s="195">
        <f>IF(N395="zákl. přenesená",J395,0)</f>
        <v>0</v>
      </c>
      <c r="BH395" s="195">
        <f>IF(N395="sníž. přenesená",J395,0)</f>
        <v>0</v>
      </c>
      <c r="BI395" s="195">
        <f>IF(N395="nulová",J395,0)</f>
        <v>0</v>
      </c>
      <c r="BJ395" s="16" t="s">
        <v>85</v>
      </c>
      <c r="BK395" s="195">
        <f>ROUND(I395*H395,2)</f>
        <v>0</v>
      </c>
      <c r="BL395" s="16" t="s">
        <v>598</v>
      </c>
      <c r="BM395" s="194" t="s">
        <v>623</v>
      </c>
    </row>
    <row r="396" spans="1:65" s="2" customFormat="1" ht="10.199999999999999">
      <c r="A396" s="33"/>
      <c r="B396" s="34"/>
      <c r="C396" s="35"/>
      <c r="D396" s="196" t="s">
        <v>133</v>
      </c>
      <c r="E396" s="35"/>
      <c r="F396" s="197" t="s">
        <v>624</v>
      </c>
      <c r="G396" s="35"/>
      <c r="H396" s="35"/>
      <c r="I396" s="198"/>
      <c r="J396" s="35"/>
      <c r="K396" s="35"/>
      <c r="L396" s="38"/>
      <c r="M396" s="199"/>
      <c r="N396" s="200"/>
      <c r="O396" s="70"/>
      <c r="P396" s="70"/>
      <c r="Q396" s="70"/>
      <c r="R396" s="70"/>
      <c r="S396" s="70"/>
      <c r="T396" s="71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T396" s="16" t="s">
        <v>133</v>
      </c>
      <c r="AU396" s="16" t="s">
        <v>87</v>
      </c>
    </row>
    <row r="397" spans="1:65" s="2" customFormat="1" ht="10.199999999999999">
      <c r="A397" s="33"/>
      <c r="B397" s="34"/>
      <c r="C397" s="35"/>
      <c r="D397" s="201" t="s">
        <v>135</v>
      </c>
      <c r="E397" s="35"/>
      <c r="F397" s="202" t="s">
        <v>625</v>
      </c>
      <c r="G397" s="35"/>
      <c r="H397" s="35"/>
      <c r="I397" s="198"/>
      <c r="J397" s="35"/>
      <c r="K397" s="35"/>
      <c r="L397" s="38"/>
      <c r="M397" s="199"/>
      <c r="N397" s="200"/>
      <c r="O397" s="70"/>
      <c r="P397" s="70"/>
      <c r="Q397" s="70"/>
      <c r="R397" s="70"/>
      <c r="S397" s="70"/>
      <c r="T397" s="71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T397" s="16" t="s">
        <v>135</v>
      </c>
      <c r="AU397" s="16" t="s">
        <v>87</v>
      </c>
    </row>
    <row r="398" spans="1:65" s="2" customFormat="1" ht="16.5" customHeight="1">
      <c r="A398" s="33"/>
      <c r="B398" s="34"/>
      <c r="C398" s="182" t="s">
        <v>626</v>
      </c>
      <c r="D398" s="182" t="s">
        <v>127</v>
      </c>
      <c r="E398" s="183" t="s">
        <v>627</v>
      </c>
      <c r="F398" s="184" t="s">
        <v>628</v>
      </c>
      <c r="G398" s="185" t="s">
        <v>597</v>
      </c>
      <c r="H398" s="186">
        <v>1</v>
      </c>
      <c r="I398" s="187"/>
      <c r="J398" s="188">
        <f>ROUND(I398*H398,2)</f>
        <v>0</v>
      </c>
      <c r="K398" s="189"/>
      <c r="L398" s="38"/>
      <c r="M398" s="190" t="s">
        <v>1</v>
      </c>
      <c r="N398" s="191" t="s">
        <v>42</v>
      </c>
      <c r="O398" s="70"/>
      <c r="P398" s="192">
        <f>O398*H398</f>
        <v>0</v>
      </c>
      <c r="Q398" s="192">
        <v>0</v>
      </c>
      <c r="R398" s="192">
        <f>Q398*H398</f>
        <v>0</v>
      </c>
      <c r="S398" s="192">
        <v>0</v>
      </c>
      <c r="T398" s="193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94" t="s">
        <v>598</v>
      </c>
      <c r="AT398" s="194" t="s">
        <v>127</v>
      </c>
      <c r="AU398" s="194" t="s">
        <v>87</v>
      </c>
      <c r="AY398" s="16" t="s">
        <v>123</v>
      </c>
      <c r="BE398" s="195">
        <f>IF(N398="základní",J398,0)</f>
        <v>0</v>
      </c>
      <c r="BF398" s="195">
        <f>IF(N398="snížená",J398,0)</f>
        <v>0</v>
      </c>
      <c r="BG398" s="195">
        <f>IF(N398="zákl. přenesená",J398,0)</f>
        <v>0</v>
      </c>
      <c r="BH398" s="195">
        <f>IF(N398="sníž. přenesená",J398,0)</f>
        <v>0</v>
      </c>
      <c r="BI398" s="195">
        <f>IF(N398="nulová",J398,0)</f>
        <v>0</v>
      </c>
      <c r="BJ398" s="16" t="s">
        <v>85</v>
      </c>
      <c r="BK398" s="195">
        <f>ROUND(I398*H398,2)</f>
        <v>0</v>
      </c>
      <c r="BL398" s="16" t="s">
        <v>598</v>
      </c>
      <c r="BM398" s="194" t="s">
        <v>629</v>
      </c>
    </row>
    <row r="399" spans="1:65" s="2" customFormat="1" ht="10.199999999999999">
      <c r="A399" s="33"/>
      <c r="B399" s="34"/>
      <c r="C399" s="35"/>
      <c r="D399" s="196" t="s">
        <v>133</v>
      </c>
      <c r="E399" s="35"/>
      <c r="F399" s="197" t="s">
        <v>628</v>
      </c>
      <c r="G399" s="35"/>
      <c r="H399" s="35"/>
      <c r="I399" s="198"/>
      <c r="J399" s="35"/>
      <c r="K399" s="35"/>
      <c r="L399" s="38"/>
      <c r="M399" s="199"/>
      <c r="N399" s="200"/>
      <c r="O399" s="70"/>
      <c r="P399" s="70"/>
      <c r="Q399" s="70"/>
      <c r="R399" s="70"/>
      <c r="S399" s="70"/>
      <c r="T399" s="71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T399" s="16" t="s">
        <v>133</v>
      </c>
      <c r="AU399" s="16" t="s">
        <v>87</v>
      </c>
    </row>
    <row r="400" spans="1:65" s="2" customFormat="1" ht="10.199999999999999">
      <c r="A400" s="33"/>
      <c r="B400" s="34"/>
      <c r="C400" s="35"/>
      <c r="D400" s="201" t="s">
        <v>135</v>
      </c>
      <c r="E400" s="35"/>
      <c r="F400" s="202" t="s">
        <v>630</v>
      </c>
      <c r="G400" s="35"/>
      <c r="H400" s="35"/>
      <c r="I400" s="198"/>
      <c r="J400" s="35"/>
      <c r="K400" s="35"/>
      <c r="L400" s="38"/>
      <c r="M400" s="199"/>
      <c r="N400" s="200"/>
      <c r="O400" s="70"/>
      <c r="P400" s="70"/>
      <c r="Q400" s="70"/>
      <c r="R400" s="70"/>
      <c r="S400" s="70"/>
      <c r="T400" s="71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T400" s="16" t="s">
        <v>135</v>
      </c>
      <c r="AU400" s="16" t="s">
        <v>87</v>
      </c>
    </row>
    <row r="401" spans="1:65" s="12" customFormat="1" ht="22.8" customHeight="1">
      <c r="B401" s="166"/>
      <c r="C401" s="167"/>
      <c r="D401" s="168" t="s">
        <v>76</v>
      </c>
      <c r="E401" s="180" t="s">
        <v>631</v>
      </c>
      <c r="F401" s="180" t="s">
        <v>632</v>
      </c>
      <c r="G401" s="167"/>
      <c r="H401" s="167"/>
      <c r="I401" s="170"/>
      <c r="J401" s="181">
        <f>BK401</f>
        <v>0</v>
      </c>
      <c r="K401" s="167"/>
      <c r="L401" s="172"/>
      <c r="M401" s="173"/>
      <c r="N401" s="174"/>
      <c r="O401" s="174"/>
      <c r="P401" s="175">
        <f>SUM(P402:P404)</f>
        <v>0</v>
      </c>
      <c r="Q401" s="174"/>
      <c r="R401" s="175">
        <f>SUM(R402:R404)</f>
        <v>0</v>
      </c>
      <c r="S401" s="174"/>
      <c r="T401" s="176">
        <f>SUM(T402:T404)</f>
        <v>0</v>
      </c>
      <c r="AR401" s="177" t="s">
        <v>326</v>
      </c>
      <c r="AT401" s="178" t="s">
        <v>76</v>
      </c>
      <c r="AU401" s="178" t="s">
        <v>85</v>
      </c>
      <c r="AY401" s="177" t="s">
        <v>123</v>
      </c>
      <c r="BK401" s="179">
        <f>SUM(BK402:BK404)</f>
        <v>0</v>
      </c>
    </row>
    <row r="402" spans="1:65" s="2" customFormat="1" ht="16.5" customHeight="1">
      <c r="A402" s="33"/>
      <c r="B402" s="34"/>
      <c r="C402" s="182" t="s">
        <v>633</v>
      </c>
      <c r="D402" s="182" t="s">
        <v>127</v>
      </c>
      <c r="E402" s="183" t="s">
        <v>634</v>
      </c>
      <c r="F402" s="184" t="s">
        <v>635</v>
      </c>
      <c r="G402" s="185" t="s">
        <v>597</v>
      </c>
      <c r="H402" s="186">
        <v>1</v>
      </c>
      <c r="I402" s="187"/>
      <c r="J402" s="188">
        <f>ROUND(I402*H402,2)</f>
        <v>0</v>
      </c>
      <c r="K402" s="189"/>
      <c r="L402" s="38"/>
      <c r="M402" s="190" t="s">
        <v>1</v>
      </c>
      <c r="N402" s="191" t="s">
        <v>42</v>
      </c>
      <c r="O402" s="70"/>
      <c r="P402" s="192">
        <f>O402*H402</f>
        <v>0</v>
      </c>
      <c r="Q402" s="192">
        <v>0</v>
      </c>
      <c r="R402" s="192">
        <f>Q402*H402</f>
        <v>0</v>
      </c>
      <c r="S402" s="192">
        <v>0</v>
      </c>
      <c r="T402" s="193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94" t="s">
        <v>598</v>
      </c>
      <c r="AT402" s="194" t="s">
        <v>127</v>
      </c>
      <c r="AU402" s="194" t="s">
        <v>87</v>
      </c>
      <c r="AY402" s="16" t="s">
        <v>123</v>
      </c>
      <c r="BE402" s="195">
        <f>IF(N402="základní",J402,0)</f>
        <v>0</v>
      </c>
      <c r="BF402" s="195">
        <f>IF(N402="snížená",J402,0)</f>
        <v>0</v>
      </c>
      <c r="BG402" s="195">
        <f>IF(N402="zákl. přenesená",J402,0)</f>
        <v>0</v>
      </c>
      <c r="BH402" s="195">
        <f>IF(N402="sníž. přenesená",J402,0)</f>
        <v>0</v>
      </c>
      <c r="BI402" s="195">
        <f>IF(N402="nulová",J402,0)</f>
        <v>0</v>
      </c>
      <c r="BJ402" s="16" t="s">
        <v>85</v>
      </c>
      <c r="BK402" s="195">
        <f>ROUND(I402*H402,2)</f>
        <v>0</v>
      </c>
      <c r="BL402" s="16" t="s">
        <v>598</v>
      </c>
      <c r="BM402" s="194" t="s">
        <v>636</v>
      </c>
    </row>
    <row r="403" spans="1:65" s="2" customFormat="1" ht="10.199999999999999">
      <c r="A403" s="33"/>
      <c r="B403" s="34"/>
      <c r="C403" s="35"/>
      <c r="D403" s="196" t="s">
        <v>133</v>
      </c>
      <c r="E403" s="35"/>
      <c r="F403" s="197" t="s">
        <v>635</v>
      </c>
      <c r="G403" s="35"/>
      <c r="H403" s="35"/>
      <c r="I403" s="198"/>
      <c r="J403" s="35"/>
      <c r="K403" s="35"/>
      <c r="L403" s="38"/>
      <c r="M403" s="199"/>
      <c r="N403" s="200"/>
      <c r="O403" s="70"/>
      <c r="P403" s="70"/>
      <c r="Q403" s="70"/>
      <c r="R403" s="70"/>
      <c r="S403" s="70"/>
      <c r="T403" s="71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T403" s="16" t="s">
        <v>133</v>
      </c>
      <c r="AU403" s="16" t="s">
        <v>87</v>
      </c>
    </row>
    <row r="404" spans="1:65" s="2" customFormat="1" ht="10.199999999999999">
      <c r="A404" s="33"/>
      <c r="B404" s="34"/>
      <c r="C404" s="35"/>
      <c r="D404" s="201" t="s">
        <v>135</v>
      </c>
      <c r="E404" s="35"/>
      <c r="F404" s="202" t="s">
        <v>637</v>
      </c>
      <c r="G404" s="35"/>
      <c r="H404" s="35"/>
      <c r="I404" s="198"/>
      <c r="J404" s="35"/>
      <c r="K404" s="35"/>
      <c r="L404" s="38"/>
      <c r="M404" s="199"/>
      <c r="N404" s="200"/>
      <c r="O404" s="70"/>
      <c r="P404" s="70"/>
      <c r="Q404" s="70"/>
      <c r="R404" s="70"/>
      <c r="S404" s="70"/>
      <c r="T404" s="71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T404" s="16" t="s">
        <v>135</v>
      </c>
      <c r="AU404" s="16" t="s">
        <v>87</v>
      </c>
    </row>
    <row r="405" spans="1:65" s="12" customFormat="1" ht="22.8" customHeight="1">
      <c r="B405" s="166"/>
      <c r="C405" s="167"/>
      <c r="D405" s="168" t="s">
        <v>76</v>
      </c>
      <c r="E405" s="180" t="s">
        <v>638</v>
      </c>
      <c r="F405" s="180" t="s">
        <v>639</v>
      </c>
      <c r="G405" s="167"/>
      <c r="H405" s="167"/>
      <c r="I405" s="170"/>
      <c r="J405" s="181">
        <f>BK405</f>
        <v>0</v>
      </c>
      <c r="K405" s="167"/>
      <c r="L405" s="172"/>
      <c r="M405" s="173"/>
      <c r="N405" s="174"/>
      <c r="O405" s="174"/>
      <c r="P405" s="175">
        <f>SUM(P406:P408)</f>
        <v>0</v>
      </c>
      <c r="Q405" s="174"/>
      <c r="R405" s="175">
        <f>SUM(R406:R408)</f>
        <v>0</v>
      </c>
      <c r="S405" s="174"/>
      <c r="T405" s="176">
        <f>SUM(T406:T408)</f>
        <v>0</v>
      </c>
      <c r="AR405" s="177" t="s">
        <v>326</v>
      </c>
      <c r="AT405" s="178" t="s">
        <v>76</v>
      </c>
      <c r="AU405" s="178" t="s">
        <v>85</v>
      </c>
      <c r="AY405" s="177" t="s">
        <v>123</v>
      </c>
      <c r="BK405" s="179">
        <f>SUM(BK406:BK408)</f>
        <v>0</v>
      </c>
    </row>
    <row r="406" spans="1:65" s="2" customFormat="1" ht="16.5" customHeight="1">
      <c r="A406" s="33"/>
      <c r="B406" s="34"/>
      <c r="C406" s="182" t="s">
        <v>640</v>
      </c>
      <c r="D406" s="182" t="s">
        <v>127</v>
      </c>
      <c r="E406" s="183" t="s">
        <v>641</v>
      </c>
      <c r="F406" s="184" t="s">
        <v>642</v>
      </c>
      <c r="G406" s="185" t="s">
        <v>597</v>
      </c>
      <c r="H406" s="186">
        <v>1</v>
      </c>
      <c r="I406" s="187"/>
      <c r="J406" s="188">
        <f>ROUND(I406*H406,2)</f>
        <v>0</v>
      </c>
      <c r="K406" s="189"/>
      <c r="L406" s="38"/>
      <c r="M406" s="190" t="s">
        <v>1</v>
      </c>
      <c r="N406" s="191" t="s">
        <v>42</v>
      </c>
      <c r="O406" s="70"/>
      <c r="P406" s="192">
        <f>O406*H406</f>
        <v>0</v>
      </c>
      <c r="Q406" s="192">
        <v>0</v>
      </c>
      <c r="R406" s="192">
        <f>Q406*H406</f>
        <v>0</v>
      </c>
      <c r="S406" s="192">
        <v>0</v>
      </c>
      <c r="T406" s="193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94" t="s">
        <v>598</v>
      </c>
      <c r="AT406" s="194" t="s">
        <v>127</v>
      </c>
      <c r="AU406" s="194" t="s">
        <v>87</v>
      </c>
      <c r="AY406" s="16" t="s">
        <v>123</v>
      </c>
      <c r="BE406" s="195">
        <f>IF(N406="základní",J406,0)</f>
        <v>0</v>
      </c>
      <c r="BF406" s="195">
        <f>IF(N406="snížená",J406,0)</f>
        <v>0</v>
      </c>
      <c r="BG406" s="195">
        <f>IF(N406="zákl. přenesená",J406,0)</f>
        <v>0</v>
      </c>
      <c r="BH406" s="195">
        <f>IF(N406="sníž. přenesená",J406,0)</f>
        <v>0</v>
      </c>
      <c r="BI406" s="195">
        <f>IF(N406="nulová",J406,0)</f>
        <v>0</v>
      </c>
      <c r="BJ406" s="16" t="s">
        <v>85</v>
      </c>
      <c r="BK406" s="195">
        <f>ROUND(I406*H406,2)</f>
        <v>0</v>
      </c>
      <c r="BL406" s="16" t="s">
        <v>598</v>
      </c>
      <c r="BM406" s="194" t="s">
        <v>643</v>
      </c>
    </row>
    <row r="407" spans="1:65" s="2" customFormat="1" ht="10.199999999999999">
      <c r="A407" s="33"/>
      <c r="B407" s="34"/>
      <c r="C407" s="35"/>
      <c r="D407" s="196" t="s">
        <v>133</v>
      </c>
      <c r="E407" s="35"/>
      <c r="F407" s="197" t="s">
        <v>642</v>
      </c>
      <c r="G407" s="35"/>
      <c r="H407" s="35"/>
      <c r="I407" s="198"/>
      <c r="J407" s="35"/>
      <c r="K407" s="35"/>
      <c r="L407" s="38"/>
      <c r="M407" s="199"/>
      <c r="N407" s="200"/>
      <c r="O407" s="70"/>
      <c r="P407" s="70"/>
      <c r="Q407" s="70"/>
      <c r="R407" s="70"/>
      <c r="S407" s="70"/>
      <c r="T407" s="71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T407" s="16" t="s">
        <v>133</v>
      </c>
      <c r="AU407" s="16" t="s">
        <v>87</v>
      </c>
    </row>
    <row r="408" spans="1:65" s="2" customFormat="1" ht="10.199999999999999">
      <c r="A408" s="33"/>
      <c r="B408" s="34"/>
      <c r="C408" s="35"/>
      <c r="D408" s="201" t="s">
        <v>135</v>
      </c>
      <c r="E408" s="35"/>
      <c r="F408" s="202" t="s">
        <v>644</v>
      </c>
      <c r="G408" s="35"/>
      <c r="H408" s="35"/>
      <c r="I408" s="198"/>
      <c r="J408" s="35"/>
      <c r="K408" s="35"/>
      <c r="L408" s="38"/>
      <c r="M408" s="236"/>
      <c r="N408" s="237"/>
      <c r="O408" s="238"/>
      <c r="P408" s="238"/>
      <c r="Q408" s="238"/>
      <c r="R408" s="238"/>
      <c r="S408" s="238"/>
      <c r="T408" s="239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T408" s="16" t="s">
        <v>135</v>
      </c>
      <c r="AU408" s="16" t="s">
        <v>87</v>
      </c>
    </row>
    <row r="409" spans="1:65" s="2" customFormat="1" ht="6.9" customHeight="1">
      <c r="A409" s="33"/>
      <c r="B409" s="53"/>
      <c r="C409" s="54"/>
      <c r="D409" s="54"/>
      <c r="E409" s="54"/>
      <c r="F409" s="54"/>
      <c r="G409" s="54"/>
      <c r="H409" s="54"/>
      <c r="I409" s="54"/>
      <c r="J409" s="54"/>
      <c r="K409" s="54"/>
      <c r="L409" s="38"/>
      <c r="M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</row>
  </sheetData>
  <sheetProtection algorithmName="SHA-512" hashValue="2K8p4A8oEFPmeMKLk9hjGfORQE02q5R4+Keb5u5M5d0TUX8K1dakdgAdqJwEfkTdBm9ncJDR3ehCCXaQ71dWIw==" saltValue="QB9+SAUkSAFKRVBO3VT/xAvuQJ97WrdBGqh/iBR/G4a/GWQz6+lpHc+n7Kl4Gu9EICWoExAaNDwV/8aOnMTCOQ==" spinCount="100000" sheet="1" objects="1" scenarios="1" formatColumns="0" formatRows="0" autoFilter="0"/>
  <autoFilter ref="C127:K408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hyperlinks>
    <hyperlink ref="F133" r:id="rId1"/>
    <hyperlink ref="F138" r:id="rId2"/>
    <hyperlink ref="F142" r:id="rId3"/>
    <hyperlink ref="F146" r:id="rId4"/>
    <hyperlink ref="F151" r:id="rId5"/>
    <hyperlink ref="F156" r:id="rId6"/>
    <hyperlink ref="F161" r:id="rId7"/>
    <hyperlink ref="F166" r:id="rId8"/>
    <hyperlink ref="F171" r:id="rId9"/>
    <hyperlink ref="F177" r:id="rId10"/>
    <hyperlink ref="F182" r:id="rId11"/>
    <hyperlink ref="F187" r:id="rId12"/>
    <hyperlink ref="F192" r:id="rId13"/>
    <hyperlink ref="F195" r:id="rId14"/>
    <hyperlink ref="F202" r:id="rId15"/>
    <hyperlink ref="F209" r:id="rId16"/>
    <hyperlink ref="F212" r:id="rId17"/>
    <hyperlink ref="F216" r:id="rId18"/>
    <hyperlink ref="F220" r:id="rId19"/>
    <hyperlink ref="F224" r:id="rId20"/>
    <hyperlink ref="F228" r:id="rId21"/>
    <hyperlink ref="F232" r:id="rId22"/>
    <hyperlink ref="F235" r:id="rId23"/>
    <hyperlink ref="F241" r:id="rId24"/>
    <hyperlink ref="F245" r:id="rId25"/>
    <hyperlink ref="F249" r:id="rId26"/>
    <hyperlink ref="F252" r:id="rId27"/>
    <hyperlink ref="F255" r:id="rId28"/>
    <hyperlink ref="F259" r:id="rId29"/>
    <hyperlink ref="F265" r:id="rId30"/>
    <hyperlink ref="F272" r:id="rId31"/>
    <hyperlink ref="F278" r:id="rId32"/>
    <hyperlink ref="F281" r:id="rId33"/>
    <hyperlink ref="F284" r:id="rId34"/>
    <hyperlink ref="F288" r:id="rId35"/>
    <hyperlink ref="F292" r:id="rId36"/>
    <hyperlink ref="F295" r:id="rId37"/>
    <hyperlink ref="F301" r:id="rId38"/>
    <hyperlink ref="F308" r:id="rId39"/>
    <hyperlink ref="F312" r:id="rId40"/>
    <hyperlink ref="F316" r:id="rId41"/>
    <hyperlink ref="F320" r:id="rId42"/>
    <hyperlink ref="F327" r:id="rId43"/>
    <hyperlink ref="F334" r:id="rId44"/>
    <hyperlink ref="F337" r:id="rId45"/>
    <hyperlink ref="F340" r:id="rId46"/>
    <hyperlink ref="F343" r:id="rId47"/>
    <hyperlink ref="F346" r:id="rId48"/>
    <hyperlink ref="F350" r:id="rId49"/>
    <hyperlink ref="F356" r:id="rId50"/>
    <hyperlink ref="F359" r:id="rId51"/>
    <hyperlink ref="F363" r:id="rId52"/>
    <hyperlink ref="F366" r:id="rId53"/>
    <hyperlink ref="F375" r:id="rId54"/>
    <hyperlink ref="F378" r:id="rId55"/>
    <hyperlink ref="F383" r:id="rId56"/>
    <hyperlink ref="F386" r:id="rId57"/>
    <hyperlink ref="F389" r:id="rId58"/>
    <hyperlink ref="F393" r:id="rId59"/>
    <hyperlink ref="F397" r:id="rId60"/>
    <hyperlink ref="F400" r:id="rId61"/>
    <hyperlink ref="F404" r:id="rId62"/>
    <hyperlink ref="F408" r:id="rId6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" customHeight="1"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S2" s="16" t="s">
        <v>6</v>
      </c>
      <c r="BT2" s="16" t="s">
        <v>7</v>
      </c>
    </row>
    <row r="3" spans="1:74" s="1" customFormat="1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3" t="s">
        <v>14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1"/>
      <c r="AL5" s="21"/>
      <c r="AM5" s="21"/>
      <c r="AN5" s="21"/>
      <c r="AO5" s="21"/>
      <c r="AP5" s="21"/>
      <c r="AQ5" s="21"/>
      <c r="AR5" s="19"/>
      <c r="BE5" s="240" t="s">
        <v>15</v>
      </c>
      <c r="BS5" s="16" t="s">
        <v>6</v>
      </c>
    </row>
    <row r="6" spans="1:74" s="1" customFormat="1" ht="36.9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5" t="s">
        <v>17</v>
      </c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1"/>
      <c r="AL6" s="21"/>
      <c r="AM6" s="21"/>
      <c r="AN6" s="21"/>
      <c r="AO6" s="21"/>
      <c r="AP6" s="21"/>
      <c r="AQ6" s="21"/>
      <c r="AR6" s="19"/>
      <c r="BE6" s="241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41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41"/>
      <c r="BS8" s="16" t="s">
        <v>6</v>
      </c>
    </row>
    <row r="9" spans="1:74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1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41"/>
      <c r="BS10" s="16" t="s">
        <v>6</v>
      </c>
    </row>
    <row r="11" spans="1:74" s="1" customFormat="1" ht="18.45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241"/>
      <c r="BS11" s="16" t="s">
        <v>6</v>
      </c>
    </row>
    <row r="12" spans="1:74" s="1" customFormat="1" ht="6.9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1"/>
      <c r="BS12" s="16" t="s">
        <v>6</v>
      </c>
    </row>
    <row r="13" spans="1:74" s="1" customFormat="1" ht="12" customHeight="1">
      <c r="B13" s="20"/>
      <c r="C13" s="21"/>
      <c r="D13" s="28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29</v>
      </c>
      <c r="AO13" s="21"/>
      <c r="AP13" s="21"/>
      <c r="AQ13" s="21"/>
      <c r="AR13" s="19"/>
      <c r="BE13" s="241"/>
      <c r="BS13" s="16" t="s">
        <v>6</v>
      </c>
    </row>
    <row r="14" spans="1:74" ht="13.2">
      <c r="B14" s="20"/>
      <c r="C14" s="21"/>
      <c r="D14" s="21"/>
      <c r="E14" s="246" t="s">
        <v>29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8" t="s">
        <v>27</v>
      </c>
      <c r="AL14" s="21"/>
      <c r="AM14" s="21"/>
      <c r="AN14" s="30" t="s">
        <v>29</v>
      </c>
      <c r="AO14" s="21"/>
      <c r="AP14" s="21"/>
      <c r="AQ14" s="21"/>
      <c r="AR14" s="19"/>
      <c r="BE14" s="241"/>
      <c r="BS14" s="16" t="s">
        <v>6</v>
      </c>
    </row>
    <row r="15" spans="1:74" s="1" customFormat="1" ht="6.9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1"/>
      <c r="BS15" s="16" t="s">
        <v>4</v>
      </c>
    </row>
    <row r="16" spans="1:74" s="1" customFormat="1" ht="12" customHeight="1">
      <c r="B16" s="20"/>
      <c r="C16" s="21"/>
      <c r="D16" s="28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31</v>
      </c>
      <c r="AO16" s="21"/>
      <c r="AP16" s="21"/>
      <c r="AQ16" s="21"/>
      <c r="AR16" s="19"/>
      <c r="BE16" s="241"/>
      <c r="BS16" s="16" t="s">
        <v>4</v>
      </c>
    </row>
    <row r="17" spans="1:71" s="1" customFormat="1" ht="18.45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27</v>
      </c>
      <c r="AL17" s="21"/>
      <c r="AM17" s="21"/>
      <c r="AN17" s="26" t="s">
        <v>33</v>
      </c>
      <c r="AO17" s="21"/>
      <c r="AP17" s="21"/>
      <c r="AQ17" s="21"/>
      <c r="AR17" s="19"/>
      <c r="BE17" s="241"/>
      <c r="BS17" s="16" t="s">
        <v>34</v>
      </c>
    </row>
    <row r="18" spans="1:71" s="1" customFormat="1" ht="6.9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1"/>
      <c r="BS18" s="16" t="s">
        <v>6</v>
      </c>
    </row>
    <row r="19" spans="1:71" s="1" customFormat="1" ht="12" customHeight="1">
      <c r="B19" s="20"/>
      <c r="C19" s="21"/>
      <c r="D19" s="28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31</v>
      </c>
      <c r="AO19" s="21"/>
      <c r="AP19" s="21"/>
      <c r="AQ19" s="21"/>
      <c r="AR19" s="19"/>
      <c r="BE19" s="241"/>
      <c r="BS19" s="16" t="s">
        <v>6</v>
      </c>
    </row>
    <row r="20" spans="1:71" s="1" customFormat="1" ht="18.45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27</v>
      </c>
      <c r="AL20" s="21"/>
      <c r="AM20" s="21"/>
      <c r="AN20" s="26" t="s">
        <v>33</v>
      </c>
      <c r="AO20" s="21"/>
      <c r="AP20" s="21"/>
      <c r="AQ20" s="21"/>
      <c r="AR20" s="19"/>
      <c r="BE20" s="241"/>
      <c r="BS20" s="16" t="s">
        <v>34</v>
      </c>
    </row>
    <row r="21" spans="1:71" s="1" customFormat="1" ht="6.9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1"/>
    </row>
    <row r="22" spans="1:71" s="1" customFormat="1" ht="12" customHeight="1">
      <c r="B22" s="20"/>
      <c r="C22" s="21"/>
      <c r="D22" s="28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1"/>
    </row>
    <row r="23" spans="1:71" s="1" customFormat="1" ht="16.5" customHeight="1">
      <c r="B23" s="20"/>
      <c r="C23" s="21"/>
      <c r="D23" s="21"/>
      <c r="E23" s="248" t="s">
        <v>1</v>
      </c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1"/>
      <c r="AP23" s="21"/>
      <c r="AQ23" s="21"/>
      <c r="AR23" s="19"/>
      <c r="BE23" s="241"/>
    </row>
    <row r="24" spans="1:71" s="1" customFormat="1" ht="6.9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1"/>
    </row>
    <row r="25" spans="1:71" s="1" customFormat="1" ht="6.9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1"/>
    </row>
    <row r="26" spans="1:71" s="2" customFormat="1" ht="25.95" customHeight="1">
      <c r="A26" s="33"/>
      <c r="B26" s="34"/>
      <c r="C26" s="35"/>
      <c r="D26" s="36" t="s">
        <v>37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9">
        <f>ROUND(AG94,2)</f>
        <v>0</v>
      </c>
      <c r="AL26" s="250"/>
      <c r="AM26" s="250"/>
      <c r="AN26" s="250"/>
      <c r="AO26" s="250"/>
      <c r="AP26" s="35"/>
      <c r="AQ26" s="35"/>
      <c r="AR26" s="38"/>
      <c r="BE26" s="241"/>
    </row>
    <row r="27" spans="1:71" s="2" customFormat="1" ht="6.9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1"/>
    </row>
    <row r="28" spans="1:71" s="2" customFormat="1" ht="13.2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1" t="s">
        <v>38</v>
      </c>
      <c r="M28" s="251"/>
      <c r="N28" s="251"/>
      <c r="O28" s="251"/>
      <c r="P28" s="251"/>
      <c r="Q28" s="35"/>
      <c r="R28" s="35"/>
      <c r="S28" s="35"/>
      <c r="T28" s="35"/>
      <c r="U28" s="35"/>
      <c r="V28" s="35"/>
      <c r="W28" s="251" t="s">
        <v>39</v>
      </c>
      <c r="X28" s="251"/>
      <c r="Y28" s="251"/>
      <c r="Z28" s="251"/>
      <c r="AA28" s="251"/>
      <c r="AB28" s="251"/>
      <c r="AC28" s="251"/>
      <c r="AD28" s="251"/>
      <c r="AE28" s="251"/>
      <c r="AF28" s="35"/>
      <c r="AG28" s="35"/>
      <c r="AH28" s="35"/>
      <c r="AI28" s="35"/>
      <c r="AJ28" s="35"/>
      <c r="AK28" s="251" t="s">
        <v>40</v>
      </c>
      <c r="AL28" s="251"/>
      <c r="AM28" s="251"/>
      <c r="AN28" s="251"/>
      <c r="AO28" s="251"/>
      <c r="AP28" s="35"/>
      <c r="AQ28" s="35"/>
      <c r="AR28" s="38"/>
      <c r="BE28" s="241"/>
    </row>
    <row r="29" spans="1:71" s="3" customFormat="1" ht="14.4" customHeight="1">
      <c r="B29" s="39"/>
      <c r="C29" s="40"/>
      <c r="D29" s="28" t="s">
        <v>41</v>
      </c>
      <c r="E29" s="40"/>
      <c r="F29" s="28" t="s">
        <v>42</v>
      </c>
      <c r="G29" s="40"/>
      <c r="H29" s="40"/>
      <c r="I29" s="40"/>
      <c r="J29" s="40"/>
      <c r="K29" s="40"/>
      <c r="L29" s="254">
        <v>0.21</v>
      </c>
      <c r="M29" s="253"/>
      <c r="N29" s="253"/>
      <c r="O29" s="253"/>
      <c r="P29" s="253"/>
      <c r="Q29" s="40"/>
      <c r="R29" s="40"/>
      <c r="S29" s="40"/>
      <c r="T29" s="40"/>
      <c r="U29" s="40"/>
      <c r="V29" s="40"/>
      <c r="W29" s="252">
        <f>ROUND(AZ94, 2)</f>
        <v>0</v>
      </c>
      <c r="X29" s="253"/>
      <c r="Y29" s="253"/>
      <c r="Z29" s="253"/>
      <c r="AA29" s="253"/>
      <c r="AB29" s="253"/>
      <c r="AC29" s="253"/>
      <c r="AD29" s="253"/>
      <c r="AE29" s="253"/>
      <c r="AF29" s="40"/>
      <c r="AG29" s="40"/>
      <c r="AH29" s="40"/>
      <c r="AI29" s="40"/>
      <c r="AJ29" s="40"/>
      <c r="AK29" s="252">
        <f>ROUND(AV94, 2)</f>
        <v>0</v>
      </c>
      <c r="AL29" s="253"/>
      <c r="AM29" s="253"/>
      <c r="AN29" s="253"/>
      <c r="AO29" s="253"/>
      <c r="AP29" s="40"/>
      <c r="AQ29" s="40"/>
      <c r="AR29" s="41"/>
      <c r="BE29" s="242"/>
    </row>
    <row r="30" spans="1:71" s="3" customFormat="1" ht="14.4" customHeight="1">
      <c r="B30" s="39"/>
      <c r="C30" s="40"/>
      <c r="D30" s="40"/>
      <c r="E30" s="40"/>
      <c r="F30" s="28" t="s">
        <v>43</v>
      </c>
      <c r="G30" s="40"/>
      <c r="H30" s="40"/>
      <c r="I30" s="40"/>
      <c r="J30" s="40"/>
      <c r="K30" s="40"/>
      <c r="L30" s="254">
        <v>0.12</v>
      </c>
      <c r="M30" s="253"/>
      <c r="N30" s="253"/>
      <c r="O30" s="253"/>
      <c r="P30" s="253"/>
      <c r="Q30" s="40"/>
      <c r="R30" s="40"/>
      <c r="S30" s="40"/>
      <c r="T30" s="40"/>
      <c r="U30" s="40"/>
      <c r="V30" s="40"/>
      <c r="W30" s="252">
        <f>ROUND(BA94, 2)</f>
        <v>0</v>
      </c>
      <c r="X30" s="253"/>
      <c r="Y30" s="253"/>
      <c r="Z30" s="253"/>
      <c r="AA30" s="253"/>
      <c r="AB30" s="253"/>
      <c r="AC30" s="253"/>
      <c r="AD30" s="253"/>
      <c r="AE30" s="253"/>
      <c r="AF30" s="40"/>
      <c r="AG30" s="40"/>
      <c r="AH30" s="40"/>
      <c r="AI30" s="40"/>
      <c r="AJ30" s="40"/>
      <c r="AK30" s="252">
        <f>ROUND(AW94, 2)</f>
        <v>0</v>
      </c>
      <c r="AL30" s="253"/>
      <c r="AM30" s="253"/>
      <c r="AN30" s="253"/>
      <c r="AO30" s="253"/>
      <c r="AP30" s="40"/>
      <c r="AQ30" s="40"/>
      <c r="AR30" s="41"/>
      <c r="BE30" s="242"/>
    </row>
    <row r="31" spans="1:71" s="3" customFormat="1" ht="14.4" hidden="1" customHeight="1">
      <c r="B31" s="39"/>
      <c r="C31" s="40"/>
      <c r="D31" s="40"/>
      <c r="E31" s="40"/>
      <c r="F31" s="28" t="s">
        <v>44</v>
      </c>
      <c r="G31" s="40"/>
      <c r="H31" s="40"/>
      <c r="I31" s="40"/>
      <c r="J31" s="40"/>
      <c r="K31" s="40"/>
      <c r="L31" s="254">
        <v>0.21</v>
      </c>
      <c r="M31" s="253"/>
      <c r="N31" s="253"/>
      <c r="O31" s="253"/>
      <c r="P31" s="253"/>
      <c r="Q31" s="40"/>
      <c r="R31" s="40"/>
      <c r="S31" s="40"/>
      <c r="T31" s="40"/>
      <c r="U31" s="40"/>
      <c r="V31" s="40"/>
      <c r="W31" s="252">
        <f>ROUND(BB94, 2)</f>
        <v>0</v>
      </c>
      <c r="X31" s="253"/>
      <c r="Y31" s="253"/>
      <c r="Z31" s="253"/>
      <c r="AA31" s="253"/>
      <c r="AB31" s="253"/>
      <c r="AC31" s="253"/>
      <c r="AD31" s="253"/>
      <c r="AE31" s="253"/>
      <c r="AF31" s="40"/>
      <c r="AG31" s="40"/>
      <c r="AH31" s="40"/>
      <c r="AI31" s="40"/>
      <c r="AJ31" s="40"/>
      <c r="AK31" s="252">
        <v>0</v>
      </c>
      <c r="AL31" s="253"/>
      <c r="AM31" s="253"/>
      <c r="AN31" s="253"/>
      <c r="AO31" s="253"/>
      <c r="AP31" s="40"/>
      <c r="AQ31" s="40"/>
      <c r="AR31" s="41"/>
      <c r="BE31" s="242"/>
    </row>
    <row r="32" spans="1:71" s="3" customFormat="1" ht="14.4" hidden="1" customHeight="1">
      <c r="B32" s="39"/>
      <c r="C32" s="40"/>
      <c r="D32" s="40"/>
      <c r="E32" s="40"/>
      <c r="F32" s="28" t="s">
        <v>45</v>
      </c>
      <c r="G32" s="40"/>
      <c r="H32" s="40"/>
      <c r="I32" s="40"/>
      <c r="J32" s="40"/>
      <c r="K32" s="40"/>
      <c r="L32" s="254">
        <v>0.12</v>
      </c>
      <c r="M32" s="253"/>
      <c r="N32" s="253"/>
      <c r="O32" s="253"/>
      <c r="P32" s="253"/>
      <c r="Q32" s="40"/>
      <c r="R32" s="40"/>
      <c r="S32" s="40"/>
      <c r="T32" s="40"/>
      <c r="U32" s="40"/>
      <c r="V32" s="40"/>
      <c r="W32" s="252">
        <f>ROUND(BC94, 2)</f>
        <v>0</v>
      </c>
      <c r="X32" s="253"/>
      <c r="Y32" s="253"/>
      <c r="Z32" s="253"/>
      <c r="AA32" s="253"/>
      <c r="AB32" s="253"/>
      <c r="AC32" s="253"/>
      <c r="AD32" s="253"/>
      <c r="AE32" s="253"/>
      <c r="AF32" s="40"/>
      <c r="AG32" s="40"/>
      <c r="AH32" s="40"/>
      <c r="AI32" s="40"/>
      <c r="AJ32" s="40"/>
      <c r="AK32" s="252">
        <v>0</v>
      </c>
      <c r="AL32" s="253"/>
      <c r="AM32" s="253"/>
      <c r="AN32" s="253"/>
      <c r="AO32" s="253"/>
      <c r="AP32" s="40"/>
      <c r="AQ32" s="40"/>
      <c r="AR32" s="41"/>
      <c r="BE32" s="242"/>
    </row>
    <row r="33" spans="1:57" s="3" customFormat="1" ht="14.4" hidden="1" customHeight="1">
      <c r="B33" s="39"/>
      <c r="C33" s="40"/>
      <c r="D33" s="40"/>
      <c r="E33" s="40"/>
      <c r="F33" s="28" t="s">
        <v>46</v>
      </c>
      <c r="G33" s="40"/>
      <c r="H33" s="40"/>
      <c r="I33" s="40"/>
      <c r="J33" s="40"/>
      <c r="K33" s="40"/>
      <c r="L33" s="254">
        <v>0</v>
      </c>
      <c r="M33" s="253"/>
      <c r="N33" s="253"/>
      <c r="O33" s="253"/>
      <c r="P33" s="253"/>
      <c r="Q33" s="40"/>
      <c r="R33" s="40"/>
      <c r="S33" s="40"/>
      <c r="T33" s="40"/>
      <c r="U33" s="40"/>
      <c r="V33" s="40"/>
      <c r="W33" s="252">
        <f>ROUND(BD94, 2)</f>
        <v>0</v>
      </c>
      <c r="X33" s="253"/>
      <c r="Y33" s="253"/>
      <c r="Z33" s="253"/>
      <c r="AA33" s="253"/>
      <c r="AB33" s="253"/>
      <c r="AC33" s="253"/>
      <c r="AD33" s="253"/>
      <c r="AE33" s="253"/>
      <c r="AF33" s="40"/>
      <c r="AG33" s="40"/>
      <c r="AH33" s="40"/>
      <c r="AI33" s="40"/>
      <c r="AJ33" s="40"/>
      <c r="AK33" s="252">
        <v>0</v>
      </c>
      <c r="AL33" s="253"/>
      <c r="AM33" s="253"/>
      <c r="AN33" s="253"/>
      <c r="AO33" s="253"/>
      <c r="AP33" s="40"/>
      <c r="AQ33" s="40"/>
      <c r="AR33" s="41"/>
      <c r="BE33" s="242"/>
    </row>
    <row r="34" spans="1:57" s="2" customFormat="1" ht="6.9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1"/>
    </row>
    <row r="35" spans="1:57" s="2" customFormat="1" ht="25.95" customHeight="1">
      <c r="A35" s="33"/>
      <c r="B35" s="34"/>
      <c r="C35" s="42"/>
      <c r="D35" s="43" t="s">
        <v>47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48</v>
      </c>
      <c r="U35" s="44"/>
      <c r="V35" s="44"/>
      <c r="W35" s="44"/>
      <c r="X35" s="255" t="s">
        <v>49</v>
      </c>
      <c r="Y35" s="256"/>
      <c r="Z35" s="256"/>
      <c r="AA35" s="256"/>
      <c r="AB35" s="256"/>
      <c r="AC35" s="44"/>
      <c r="AD35" s="44"/>
      <c r="AE35" s="44"/>
      <c r="AF35" s="44"/>
      <c r="AG35" s="44"/>
      <c r="AH35" s="44"/>
      <c r="AI35" s="44"/>
      <c r="AJ35" s="44"/>
      <c r="AK35" s="257">
        <f>SUM(AK26:AK33)</f>
        <v>0</v>
      </c>
      <c r="AL35" s="256"/>
      <c r="AM35" s="256"/>
      <c r="AN35" s="256"/>
      <c r="AO35" s="258"/>
      <c r="AP35" s="42"/>
      <c r="AQ35" s="42"/>
      <c r="AR35" s="38"/>
      <c r="BE35" s="33"/>
    </row>
    <row r="36" spans="1:57" s="2" customFormat="1" ht="6.9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" customHeight="1">
      <c r="B49" s="46"/>
      <c r="C49" s="47"/>
      <c r="D49" s="48" t="s">
        <v>50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51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0.199999999999999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0.199999999999999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0.199999999999999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0.199999999999999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0.199999999999999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0.199999999999999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0.199999999999999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0.199999999999999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0.199999999999999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0.19999999999999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3.2">
      <c r="A60" s="33"/>
      <c r="B60" s="34"/>
      <c r="C60" s="35"/>
      <c r="D60" s="51" t="s">
        <v>52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53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52</v>
      </c>
      <c r="AI60" s="37"/>
      <c r="AJ60" s="37"/>
      <c r="AK60" s="37"/>
      <c r="AL60" s="37"/>
      <c r="AM60" s="51" t="s">
        <v>53</v>
      </c>
      <c r="AN60" s="37"/>
      <c r="AO60" s="37"/>
      <c r="AP60" s="35"/>
      <c r="AQ60" s="35"/>
      <c r="AR60" s="38"/>
      <c r="BE60" s="33"/>
    </row>
    <row r="61" spans="1:57" ht="10.199999999999999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0.199999999999999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0.199999999999999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3.2">
      <c r="A64" s="33"/>
      <c r="B64" s="34"/>
      <c r="C64" s="35"/>
      <c r="D64" s="48" t="s">
        <v>54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55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0.199999999999999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0.199999999999999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0.199999999999999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0.199999999999999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0.19999999999999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0.199999999999999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0.199999999999999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0.199999999999999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0.199999999999999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0.199999999999999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3.2">
      <c r="A75" s="33"/>
      <c r="B75" s="34"/>
      <c r="C75" s="35"/>
      <c r="D75" s="51" t="s">
        <v>52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53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52</v>
      </c>
      <c r="AI75" s="37"/>
      <c r="AJ75" s="37"/>
      <c r="AK75" s="37"/>
      <c r="AL75" s="37"/>
      <c r="AM75" s="51" t="s">
        <v>53</v>
      </c>
      <c r="AN75" s="37"/>
      <c r="AO75" s="37"/>
      <c r="AP75" s="35"/>
      <c r="AQ75" s="35"/>
      <c r="AR75" s="38"/>
      <c r="BE75" s="33"/>
    </row>
    <row r="76" spans="1:57" s="2" customFormat="1" ht="10.199999999999999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" customHeight="1">
      <c r="A82" s="33"/>
      <c r="B82" s="34"/>
      <c r="C82" s="22" t="s">
        <v>56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24008-PD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59" t="str">
        <f>K6</f>
        <v>VO Liberec, ul. Malodoubská</v>
      </c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62"/>
      <c r="AL85" s="62"/>
      <c r="AM85" s="62"/>
      <c r="AN85" s="62"/>
      <c r="AO85" s="62"/>
      <c r="AP85" s="62"/>
      <c r="AQ85" s="62"/>
      <c r="AR85" s="63"/>
    </row>
    <row r="86" spans="1:91" s="2" customFormat="1" ht="6.9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Liberec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1" t="str">
        <f>IF(AN8= "","",AN8)</f>
        <v>26. 6. 2025</v>
      </c>
      <c r="AN87" s="261"/>
      <c r="AO87" s="35"/>
      <c r="AP87" s="35"/>
      <c r="AQ87" s="35"/>
      <c r="AR87" s="38"/>
      <c r="BE87" s="33"/>
    </row>
    <row r="88" spans="1:91" s="2" customFormat="1" ht="6.9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15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statutární město Liberec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30</v>
      </c>
      <c r="AJ89" s="35"/>
      <c r="AK89" s="35"/>
      <c r="AL89" s="35"/>
      <c r="AM89" s="262" t="str">
        <f>IF(E17="","",E17)</f>
        <v>KOLLERT ELEKTRO s.r.o.</v>
      </c>
      <c r="AN89" s="263"/>
      <c r="AO89" s="263"/>
      <c r="AP89" s="263"/>
      <c r="AQ89" s="35"/>
      <c r="AR89" s="38"/>
      <c r="AS89" s="264" t="s">
        <v>57</v>
      </c>
      <c r="AT89" s="265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15" customHeight="1">
      <c r="A90" s="33"/>
      <c r="B90" s="34"/>
      <c r="C90" s="28" t="s">
        <v>28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35</v>
      </c>
      <c r="AJ90" s="35"/>
      <c r="AK90" s="35"/>
      <c r="AL90" s="35"/>
      <c r="AM90" s="262" t="str">
        <f>IF(E20="","",E20)</f>
        <v>KOLLERT ELEKTRO s.r.o.</v>
      </c>
      <c r="AN90" s="263"/>
      <c r="AO90" s="263"/>
      <c r="AP90" s="263"/>
      <c r="AQ90" s="35"/>
      <c r="AR90" s="38"/>
      <c r="AS90" s="266"/>
      <c r="AT90" s="267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8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8"/>
      <c r="AT91" s="269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70" t="s">
        <v>58</v>
      </c>
      <c r="D92" s="271"/>
      <c r="E92" s="271"/>
      <c r="F92" s="271"/>
      <c r="G92" s="271"/>
      <c r="H92" s="72"/>
      <c r="I92" s="272" t="s">
        <v>59</v>
      </c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73" t="s">
        <v>60</v>
      </c>
      <c r="AH92" s="271"/>
      <c r="AI92" s="271"/>
      <c r="AJ92" s="271"/>
      <c r="AK92" s="271"/>
      <c r="AL92" s="271"/>
      <c r="AM92" s="271"/>
      <c r="AN92" s="272" t="s">
        <v>61</v>
      </c>
      <c r="AO92" s="271"/>
      <c r="AP92" s="274"/>
      <c r="AQ92" s="73" t="s">
        <v>62</v>
      </c>
      <c r="AR92" s="38"/>
      <c r="AS92" s="74" t="s">
        <v>63</v>
      </c>
      <c r="AT92" s="75" t="s">
        <v>64</v>
      </c>
      <c r="AU92" s="75" t="s">
        <v>65</v>
      </c>
      <c r="AV92" s="75" t="s">
        <v>66</v>
      </c>
      <c r="AW92" s="75" t="s">
        <v>67</v>
      </c>
      <c r="AX92" s="75" t="s">
        <v>68</v>
      </c>
      <c r="AY92" s="75" t="s">
        <v>69</v>
      </c>
      <c r="AZ92" s="75" t="s">
        <v>70</v>
      </c>
      <c r="BA92" s="75" t="s">
        <v>71</v>
      </c>
      <c r="BB92" s="75" t="s">
        <v>72</v>
      </c>
      <c r="BC92" s="75" t="s">
        <v>73</v>
      </c>
      <c r="BD92" s="76" t="s">
        <v>74</v>
      </c>
      <c r="BE92" s="33"/>
    </row>
    <row r="93" spans="1:91" s="2" customFormat="1" ht="10.8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" customHeight="1">
      <c r="B94" s="80"/>
      <c r="C94" s="81" t="s">
        <v>75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78">
        <f>ROUND(AG95,2)</f>
        <v>0</v>
      </c>
      <c r="AH94" s="278"/>
      <c r="AI94" s="278"/>
      <c r="AJ94" s="278"/>
      <c r="AK94" s="278"/>
      <c r="AL94" s="278"/>
      <c r="AM94" s="278"/>
      <c r="AN94" s="279">
        <f>SUM(AG94,AT94)</f>
        <v>0</v>
      </c>
      <c r="AO94" s="279"/>
      <c r="AP94" s="279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76</v>
      </c>
      <c r="BT94" s="90" t="s">
        <v>77</v>
      </c>
      <c r="BU94" s="91" t="s">
        <v>78</v>
      </c>
      <c r="BV94" s="90" t="s">
        <v>79</v>
      </c>
      <c r="BW94" s="90" t="s">
        <v>5</v>
      </c>
      <c r="BX94" s="90" t="s">
        <v>80</v>
      </c>
      <c r="CL94" s="90" t="s">
        <v>1</v>
      </c>
    </row>
    <row r="95" spans="1:91" s="7" customFormat="1" ht="16.5" customHeight="1">
      <c r="A95" s="92" t="s">
        <v>81</v>
      </c>
      <c r="B95" s="93"/>
      <c r="C95" s="94"/>
      <c r="D95" s="277" t="s">
        <v>82</v>
      </c>
      <c r="E95" s="277"/>
      <c r="F95" s="277"/>
      <c r="G95" s="277"/>
      <c r="H95" s="277"/>
      <c r="I95" s="95"/>
      <c r="J95" s="277" t="s">
        <v>83</v>
      </c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5">
        <f>'SO 400 - Kabelové vedení VO'!J30</f>
        <v>0</v>
      </c>
      <c r="AH95" s="276"/>
      <c r="AI95" s="276"/>
      <c r="AJ95" s="276"/>
      <c r="AK95" s="276"/>
      <c r="AL95" s="276"/>
      <c r="AM95" s="276"/>
      <c r="AN95" s="275">
        <f>SUM(AG95,AT95)</f>
        <v>0</v>
      </c>
      <c r="AO95" s="276"/>
      <c r="AP95" s="276"/>
      <c r="AQ95" s="96" t="s">
        <v>84</v>
      </c>
      <c r="AR95" s="97"/>
      <c r="AS95" s="98">
        <v>0</v>
      </c>
      <c r="AT95" s="99">
        <f>ROUND(SUM(AV95:AW95),2)</f>
        <v>0</v>
      </c>
      <c r="AU95" s="100">
        <f>'SO 400 - Kabelové vedení VO'!P128</f>
        <v>0</v>
      </c>
      <c r="AV95" s="99">
        <f>'SO 400 - Kabelové vedení VO'!J33</f>
        <v>0</v>
      </c>
      <c r="AW95" s="99">
        <f>'SO 400 - Kabelové vedení VO'!J34</f>
        <v>0</v>
      </c>
      <c r="AX95" s="99">
        <f>'SO 400 - Kabelové vedení VO'!J35</f>
        <v>0</v>
      </c>
      <c r="AY95" s="99">
        <f>'SO 400 - Kabelové vedení VO'!J36</f>
        <v>0</v>
      </c>
      <c r="AZ95" s="99">
        <f>'SO 400 - Kabelové vedení VO'!F33</f>
        <v>0</v>
      </c>
      <c r="BA95" s="99">
        <f>'SO 400 - Kabelové vedení VO'!F34</f>
        <v>0</v>
      </c>
      <c r="BB95" s="99">
        <f>'SO 400 - Kabelové vedení VO'!F35</f>
        <v>0</v>
      </c>
      <c r="BC95" s="99">
        <f>'SO 400 - Kabelové vedení VO'!F36</f>
        <v>0</v>
      </c>
      <c r="BD95" s="101">
        <f>'SO 400 - Kabelové vedení VO'!F37</f>
        <v>0</v>
      </c>
      <c r="BT95" s="102" t="s">
        <v>85</v>
      </c>
      <c r="BV95" s="102" t="s">
        <v>79</v>
      </c>
      <c r="BW95" s="102" t="s">
        <v>86</v>
      </c>
      <c r="BX95" s="102" t="s">
        <v>5</v>
      </c>
      <c r="CL95" s="102" t="s">
        <v>1</v>
      </c>
      <c r="CM95" s="102" t="s">
        <v>87</v>
      </c>
    </row>
    <row r="96" spans="1:91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7PZJxjhuNlXLRBPFoc+3EnBtkdu6PXuQQmHyoajauLx+CQTLf2/bvyKX4V8LYw1NxCQsoB0ecrJQz9MIoE6nWQ==" saltValue="cTFTFmXs1YfEEW4uMVl4EQ+/Vx8I656hg3FOHdQyPhEcwyY3hI2mCk7CpbD6ESnRIfIFThgdKTc+U+L0fHOuI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400 - Kabelové vedení VO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SO 400 - Kabelové vedení VO</vt:lpstr>
      <vt:lpstr>Rekapitulace stavby</vt:lpstr>
      <vt:lpstr>'Rekapitulace stavby'!Názvy_tisku</vt:lpstr>
      <vt:lpstr>'SO 400 - Kabelové vedení VO'!Názvy_tisku</vt:lpstr>
      <vt:lpstr>'Rekapitulace stavby'!Oblast_tisku</vt:lpstr>
      <vt:lpstr>'SO 400 - Kabelové vedení VO'!Oblast_tisku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Kollert jun.</dc:creator>
  <cp:lastModifiedBy>Švanda Jaromír</cp:lastModifiedBy>
  <dcterms:created xsi:type="dcterms:W3CDTF">2025-06-26T07:36:27Z</dcterms:created>
  <dcterms:modified xsi:type="dcterms:W3CDTF">2025-07-01T04:43:11Z</dcterms:modified>
</cp:coreProperties>
</file>