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Odb_MS\Odd_MSSS\!Sdileny\!!! VEŘEJNÉ zakázky\VEŘEJNÉ zakázky nad 150.000\2025\FC SLOVAN - VÝMĚNA VÝBĚHŮ\"/>
    </mc:Choice>
  </mc:AlternateContent>
  <bookViews>
    <workbookView xWindow="0" yWindow="0" windowWidth="28800" windowHeight="12300" activeTab="1"/>
  </bookViews>
  <sheets>
    <sheet name="Rekapitulace stavby" sheetId="1" r:id="rId1"/>
    <sheet name="I - Spodní stavba" sheetId="2" r:id="rId2"/>
    <sheet name="II - Umělý trávník III. g..." sheetId="3" r:id="rId3"/>
    <sheet name="III - Technické vybavení" sheetId="4" r:id="rId4"/>
  </sheets>
  <definedNames>
    <definedName name="_xlnm._FilterDatabase" localSheetId="1" hidden="1">'I - Spodní stavba'!$C$118:$K$133</definedName>
    <definedName name="_xlnm._FilterDatabase" localSheetId="2" hidden="1">'II - Umělý trávník III. g...'!$C$117:$K$125</definedName>
    <definedName name="_xlnm._FilterDatabase" localSheetId="3" hidden="1">'III - Technické vybavení'!$C$117:$K$122</definedName>
  </definedNames>
  <calcPr calcId="162913"/>
</workbook>
</file>

<file path=xl/calcChain.xml><?xml version="1.0" encoding="utf-8"?>
<calcChain xmlns="http://schemas.openxmlformats.org/spreadsheetml/2006/main">
  <c r="BK122" i="4" l="1"/>
  <c r="BI122" i="4"/>
  <c r="BH122" i="4"/>
  <c r="BG122" i="4"/>
  <c r="BF122" i="4"/>
  <c r="T122" i="4"/>
  <c r="R122" i="4"/>
  <c r="P122" i="4"/>
  <c r="J122" i="4"/>
  <c r="BE122" i="4" s="1"/>
  <c r="BK121" i="4"/>
  <c r="BI121" i="4"/>
  <c r="F37" i="4" s="1"/>
  <c r="BD97" i="1" s="1"/>
  <c r="BH121" i="4"/>
  <c r="BG121" i="4"/>
  <c r="F35" i="4" s="1"/>
  <c r="BB97" i="1" s="1"/>
  <c r="BF121" i="4"/>
  <c r="T121" i="4"/>
  <c r="R121" i="4"/>
  <c r="R120" i="4" s="1"/>
  <c r="R119" i="4" s="1"/>
  <c r="R118" i="4" s="1"/>
  <c r="P121" i="4"/>
  <c r="J121" i="4"/>
  <c r="BE121" i="4" s="1"/>
  <c r="BK120" i="4"/>
  <c r="T120" i="4"/>
  <c r="T119" i="4" s="1"/>
  <c r="T118" i="4" s="1"/>
  <c r="P120" i="4"/>
  <c r="P119" i="4" s="1"/>
  <c r="P118" i="4" s="1"/>
  <c r="AU97" i="1" s="1"/>
  <c r="J120" i="4"/>
  <c r="BK119" i="4"/>
  <c r="BK118" i="4" s="1"/>
  <c r="J118" i="4" s="1"/>
  <c r="J119" i="4"/>
  <c r="J97" i="4" s="1"/>
  <c r="J114" i="4"/>
  <c r="J112" i="4"/>
  <c r="F112" i="4"/>
  <c r="E110" i="4"/>
  <c r="J98" i="4"/>
  <c r="F92" i="4"/>
  <c r="F91" i="4"/>
  <c r="F89" i="4"/>
  <c r="E87" i="4"/>
  <c r="J37" i="4"/>
  <c r="J36" i="4"/>
  <c r="F36" i="4"/>
  <c r="J35" i="4"/>
  <c r="AX97" i="1" s="1"/>
  <c r="J34" i="4"/>
  <c r="F34" i="4"/>
  <c r="J24" i="4"/>
  <c r="E24" i="4"/>
  <c r="J115" i="4" s="1"/>
  <c r="J23" i="4"/>
  <c r="J21" i="4"/>
  <c r="E21" i="4"/>
  <c r="J91" i="4" s="1"/>
  <c r="J20" i="4"/>
  <c r="J18" i="4"/>
  <c r="E18" i="4"/>
  <c r="F115" i="4" s="1"/>
  <c r="J17" i="4"/>
  <c r="J15" i="4"/>
  <c r="E15" i="4"/>
  <c r="F114" i="4" s="1"/>
  <c r="J14" i="4"/>
  <c r="J12" i="4"/>
  <c r="J89" i="4" s="1"/>
  <c r="E7" i="4"/>
  <c r="E85" i="4" s="1"/>
  <c r="BK125" i="3"/>
  <c r="BI125" i="3"/>
  <c r="BH125" i="3"/>
  <c r="BG125" i="3"/>
  <c r="BF125" i="3"/>
  <c r="T125" i="3"/>
  <c r="R125" i="3"/>
  <c r="P125" i="3"/>
  <c r="J125" i="3"/>
  <c r="BE125" i="3" s="1"/>
  <c r="BK124" i="3"/>
  <c r="BI124" i="3"/>
  <c r="BH124" i="3"/>
  <c r="BG124" i="3"/>
  <c r="BF124" i="3"/>
  <c r="T124" i="3"/>
  <c r="R124" i="3"/>
  <c r="P124" i="3"/>
  <c r="J124" i="3"/>
  <c r="BE124" i="3" s="1"/>
  <c r="BK123" i="3"/>
  <c r="BI123" i="3"/>
  <c r="BH123" i="3"/>
  <c r="BG123" i="3"/>
  <c r="BF123" i="3"/>
  <c r="T123" i="3"/>
  <c r="R123" i="3"/>
  <c r="P123" i="3"/>
  <c r="J123" i="3"/>
  <c r="BE123" i="3" s="1"/>
  <c r="BK122" i="3"/>
  <c r="BI122" i="3"/>
  <c r="BH122" i="3"/>
  <c r="BG122" i="3"/>
  <c r="BF122" i="3"/>
  <c r="T122" i="3"/>
  <c r="R122" i="3"/>
  <c r="P122" i="3"/>
  <c r="J122" i="3"/>
  <c r="BE122" i="3" s="1"/>
  <c r="BK121" i="3"/>
  <c r="BI121" i="3"/>
  <c r="BH121" i="3"/>
  <c r="BG121" i="3"/>
  <c r="BF121" i="3"/>
  <c r="T121" i="3"/>
  <c r="T120" i="3" s="1"/>
  <c r="T119" i="3" s="1"/>
  <c r="T118" i="3" s="1"/>
  <c r="R121" i="3"/>
  <c r="R120" i="3" s="1"/>
  <c r="R119" i="3" s="1"/>
  <c r="R118" i="3" s="1"/>
  <c r="P121" i="3"/>
  <c r="J121" i="3"/>
  <c r="BE121" i="3" s="1"/>
  <c r="P120" i="3"/>
  <c r="P119" i="3" s="1"/>
  <c r="P118" i="3" s="1"/>
  <c r="AU96" i="1" s="1"/>
  <c r="J114" i="3"/>
  <c r="J112" i="3"/>
  <c r="F112" i="3"/>
  <c r="E110" i="3"/>
  <c r="F91" i="3"/>
  <c r="F89" i="3"/>
  <c r="E87" i="3"/>
  <c r="E85" i="3"/>
  <c r="J37" i="3"/>
  <c r="J36" i="3"/>
  <c r="AY96" i="1" s="1"/>
  <c r="J35" i="3"/>
  <c r="J24" i="3"/>
  <c r="E24" i="3"/>
  <c r="J92" i="3" s="1"/>
  <c r="J23" i="3"/>
  <c r="J21" i="3"/>
  <c r="E21" i="3"/>
  <c r="J91" i="3" s="1"/>
  <c r="J20" i="3"/>
  <c r="J18" i="3"/>
  <c r="E18" i="3"/>
  <c r="F92" i="3" s="1"/>
  <c r="J17" i="3"/>
  <c r="J15" i="3"/>
  <c r="E15" i="3"/>
  <c r="F114" i="3" s="1"/>
  <c r="J14" i="3"/>
  <c r="J12" i="3"/>
  <c r="J89" i="3" s="1"/>
  <c r="E7" i="3"/>
  <c r="E108" i="3" s="1"/>
  <c r="BK133" i="2"/>
  <c r="BI133" i="2"/>
  <c r="BH133" i="2"/>
  <c r="BG133" i="2"/>
  <c r="BF133" i="2"/>
  <c r="T133" i="2"/>
  <c r="R133" i="2"/>
  <c r="P133" i="2"/>
  <c r="J133" i="2"/>
  <c r="BE133" i="2" s="1"/>
  <c r="BK132" i="2"/>
  <c r="BI132" i="2"/>
  <c r="BH132" i="2"/>
  <c r="BG132" i="2"/>
  <c r="BF132" i="2"/>
  <c r="T132" i="2"/>
  <c r="R132" i="2"/>
  <c r="P132" i="2"/>
  <c r="J132" i="2"/>
  <c r="BE132" i="2" s="1"/>
  <c r="BK131" i="2"/>
  <c r="BI131" i="2"/>
  <c r="BH131" i="2"/>
  <c r="BG131" i="2"/>
  <c r="BF131" i="2"/>
  <c r="T131" i="2"/>
  <c r="T129" i="2" s="1"/>
  <c r="R131" i="2"/>
  <c r="P131" i="2"/>
  <c r="J131" i="2"/>
  <c r="BE131" i="2" s="1"/>
  <c r="BK130" i="2"/>
  <c r="BI130" i="2"/>
  <c r="BH130" i="2"/>
  <c r="BG130" i="2"/>
  <c r="BF130" i="2"/>
  <c r="T130" i="2"/>
  <c r="R130" i="2"/>
  <c r="P130" i="2"/>
  <c r="J130" i="2"/>
  <c r="BE130" i="2" s="1"/>
  <c r="P129" i="2"/>
  <c r="BK128" i="2"/>
  <c r="BI128" i="2"/>
  <c r="BH128" i="2"/>
  <c r="BG128" i="2"/>
  <c r="BF128" i="2"/>
  <c r="T128" i="2"/>
  <c r="R128" i="2"/>
  <c r="P128" i="2"/>
  <c r="J128" i="2"/>
  <c r="BE128" i="2" s="1"/>
  <c r="BK127" i="2"/>
  <c r="BI127" i="2"/>
  <c r="BH127" i="2"/>
  <c r="BG127" i="2"/>
  <c r="BF127" i="2"/>
  <c r="T127" i="2"/>
  <c r="R127" i="2"/>
  <c r="P127" i="2"/>
  <c r="J127" i="2"/>
  <c r="BE127" i="2" s="1"/>
  <c r="BK126" i="2"/>
  <c r="BI126" i="2"/>
  <c r="BH126" i="2"/>
  <c r="BG126" i="2"/>
  <c r="BF126" i="2"/>
  <c r="T126" i="2"/>
  <c r="R126" i="2"/>
  <c r="P126" i="2"/>
  <c r="J126" i="2"/>
  <c r="BE126" i="2" s="1"/>
  <c r="BK125" i="2"/>
  <c r="BI125" i="2"/>
  <c r="BH125" i="2"/>
  <c r="BG125" i="2"/>
  <c r="BF125" i="2"/>
  <c r="T125" i="2"/>
  <c r="R125" i="2"/>
  <c r="R121" i="2" s="1"/>
  <c r="P125" i="2"/>
  <c r="J125" i="2"/>
  <c r="BE125" i="2" s="1"/>
  <c r="BK124" i="2"/>
  <c r="BI124" i="2"/>
  <c r="BH124" i="2"/>
  <c r="BG124" i="2"/>
  <c r="BF124" i="2"/>
  <c r="T124" i="2"/>
  <c r="R124" i="2"/>
  <c r="P124" i="2"/>
  <c r="J124" i="2"/>
  <c r="BE124" i="2" s="1"/>
  <c r="BK123" i="2"/>
  <c r="BI123" i="2"/>
  <c r="BH123" i="2"/>
  <c r="BG123" i="2"/>
  <c r="BF123" i="2"/>
  <c r="T123" i="2"/>
  <c r="R123" i="2"/>
  <c r="P123" i="2"/>
  <c r="J123" i="2"/>
  <c r="BE123" i="2" s="1"/>
  <c r="BK122" i="2"/>
  <c r="BI122" i="2"/>
  <c r="BH122" i="2"/>
  <c r="BG122" i="2"/>
  <c r="BF122" i="2"/>
  <c r="T122" i="2"/>
  <c r="R122" i="2"/>
  <c r="P122" i="2"/>
  <c r="P121" i="2" s="1"/>
  <c r="J122" i="2"/>
  <c r="BE122" i="2" s="1"/>
  <c r="F115" i="2"/>
  <c r="F113" i="2"/>
  <c r="E111" i="2"/>
  <c r="E109" i="2"/>
  <c r="F91" i="2"/>
  <c r="F89" i="2"/>
  <c r="E87" i="2"/>
  <c r="E85" i="2"/>
  <c r="J37" i="2"/>
  <c r="J36" i="2"/>
  <c r="AY95" i="1" s="1"/>
  <c r="J35" i="2"/>
  <c r="J24" i="2"/>
  <c r="E24" i="2"/>
  <c r="J116" i="2" s="1"/>
  <c r="J23" i="2"/>
  <c r="J21" i="2"/>
  <c r="E21" i="2"/>
  <c r="J115" i="2" s="1"/>
  <c r="J20" i="2"/>
  <c r="J18" i="2"/>
  <c r="E18" i="2"/>
  <c r="F116" i="2" s="1"/>
  <c r="J17" i="2"/>
  <c r="J15" i="2"/>
  <c r="E15" i="2"/>
  <c r="J14" i="2"/>
  <c r="J12" i="2"/>
  <c r="J113" i="2" s="1"/>
  <c r="E7" i="2"/>
  <c r="BC97" i="1"/>
  <c r="BA97" i="1"/>
  <c r="AY97" i="1"/>
  <c r="AW97" i="1"/>
  <c r="AX96" i="1"/>
  <c r="AX95" i="1"/>
  <c r="AS94" i="1"/>
  <c r="AM90" i="1"/>
  <c r="L90" i="1"/>
  <c r="AM89" i="1"/>
  <c r="L89" i="1"/>
  <c r="AM87" i="1"/>
  <c r="L87" i="1"/>
  <c r="L85" i="1"/>
  <c r="L84" i="1"/>
  <c r="P120" i="2" l="1"/>
  <c r="P119" i="2" s="1"/>
  <c r="AU95" i="1" s="1"/>
  <c r="R129" i="2"/>
  <c r="T121" i="2"/>
  <c r="T120" i="2" s="1"/>
  <c r="T119" i="2" s="1"/>
  <c r="AU94" i="1"/>
  <c r="BK129" i="2"/>
  <c r="J129" i="2" s="1"/>
  <c r="J99" i="2" s="1"/>
  <c r="J34" i="3"/>
  <c r="AW96" i="1" s="1"/>
  <c r="BK120" i="3"/>
  <c r="J120" i="3" s="1"/>
  <c r="J98" i="3" s="1"/>
  <c r="F37" i="3"/>
  <c r="BD96" i="1" s="1"/>
  <c r="F36" i="3"/>
  <c r="BC96" i="1" s="1"/>
  <c r="F34" i="3"/>
  <c r="BA96" i="1" s="1"/>
  <c r="F35" i="3"/>
  <c r="BB96" i="1" s="1"/>
  <c r="F34" i="2"/>
  <c r="BA95" i="1" s="1"/>
  <c r="BK121" i="2"/>
  <c r="J121" i="2" s="1"/>
  <c r="J98" i="2" s="1"/>
  <c r="F35" i="2"/>
  <c r="BB95" i="1" s="1"/>
  <c r="F36" i="2"/>
  <c r="BC95" i="1" s="1"/>
  <c r="J34" i="2"/>
  <c r="AW95" i="1" s="1"/>
  <c r="F37" i="2"/>
  <c r="BD95" i="1" s="1"/>
  <c r="J96" i="4"/>
  <c r="J30" i="4"/>
  <c r="J33" i="3"/>
  <c r="AV96" i="1" s="1"/>
  <c r="F33" i="3"/>
  <c r="AZ96" i="1" s="1"/>
  <c r="F33" i="4"/>
  <c r="AZ97" i="1" s="1"/>
  <c r="J33" i="4"/>
  <c r="AV97" i="1" s="1"/>
  <c r="AT97" i="1" s="1"/>
  <c r="J33" i="2"/>
  <c r="AV95" i="1" s="1"/>
  <c r="F33" i="2"/>
  <c r="AZ95" i="1" s="1"/>
  <c r="R120" i="2"/>
  <c r="R119" i="2" s="1"/>
  <c r="J91" i="2"/>
  <c r="F115" i="3"/>
  <c r="J92" i="4"/>
  <c r="E108" i="4"/>
  <c r="F92" i="2"/>
  <c r="J115" i="3"/>
  <c r="J89" i="2"/>
  <c r="J92" i="2"/>
  <c r="BK119" i="3" l="1"/>
  <c r="AT96" i="1"/>
  <c r="BK120" i="2"/>
  <c r="BK119" i="2" s="1"/>
  <c r="J119" i="2" s="1"/>
  <c r="BD94" i="1"/>
  <c r="W33" i="1" s="1"/>
  <c r="BC94" i="1"/>
  <c r="W32" i="1" s="1"/>
  <c r="BB94" i="1"/>
  <c r="W31" i="1" s="1"/>
  <c r="BA94" i="1"/>
  <c r="AW94" i="1" s="1"/>
  <c r="AK30" i="1" s="1"/>
  <c r="AZ94" i="1"/>
  <c r="AV94" i="1" s="1"/>
  <c r="AT95" i="1"/>
  <c r="J39" i="4"/>
  <c r="AG97" i="1"/>
  <c r="AN97" i="1" s="1"/>
  <c r="J120" i="2"/>
  <c r="J97" i="2" s="1"/>
  <c r="BK118" i="3" l="1"/>
  <c r="J118" i="3" s="1"/>
  <c r="J119" i="3"/>
  <c r="J97" i="3" s="1"/>
  <c r="AY94" i="1"/>
  <c r="W30" i="1"/>
  <c r="AX94" i="1"/>
  <c r="W29" i="1"/>
  <c r="J30" i="2"/>
  <c r="J96" i="2"/>
  <c r="AT94" i="1"/>
  <c r="AK29" i="1"/>
  <c r="J30" i="3" l="1"/>
  <c r="J96" i="3"/>
  <c r="J39" i="2"/>
  <c r="AG95" i="1"/>
  <c r="J39" i="3" l="1"/>
  <c r="AG96" i="1"/>
  <c r="AN96" i="1" s="1"/>
  <c r="AN95" i="1"/>
  <c r="AG94" i="1"/>
  <c r="AK26" i="1" l="1"/>
  <c r="AK35" i="1" s="1"/>
  <c r="AN94" i="1"/>
</calcChain>
</file>

<file path=xl/sharedStrings.xml><?xml version="1.0" encoding="utf-8"?>
<sst xmlns="http://schemas.openxmlformats.org/spreadsheetml/2006/main" count="759" uniqueCount="185">
  <si>
    <t>Export Komplet</t>
  </si>
  <si>
    <t/>
  </si>
  <si>
    <t>2.0</t>
  </si>
  <si>
    <t>False</t>
  </si>
  <si>
    <t>{c8c7e0d5-e46b-4c2a-8171-294dd565a531}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</si>
  <si>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</si>
  <si>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</si>
  <si>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</si>
  <si>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</si>
  <si>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</si>
  <si>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</si>
  <si>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</si>
  <si>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</si>
  <si>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019</t>
  </si>
  <si>
    <t>Stavba:</t>
  </si>
  <si>
    <t>Výměna výběhů Liberec</t>
  </si>
  <si>
    <t>KSO:</t>
  </si>
  <si>
    <t>CC-CZ:</t>
  </si>
  <si>
    <t>Místo:</t>
  </si>
  <si>
    <t>Liberec</t>
  </si>
  <si>
    <t>Datum:</t>
  </si>
  <si>
    <t>5. 3. 2025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</si>
  <si>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</si>
  <si>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</si>
  <si>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</si>
  <si>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</si>
  <si>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</si>
  <si>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</si>
  <si>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</si>
  <si>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</si>
  <si>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</si>
  <si>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</si>
  <si>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</si>
  <si>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</si>
  <si>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</si>
  <si>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</si>
  <si>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</si>
  <si>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</si>
  <si>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</si>
  <si>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</si>
  <si>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</si>
  <si>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</si>
  <si>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</si>
  <si>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</si>
  <si>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</si>
  <si>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</si>
  <si>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</si>
  <si>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</si>
  <si>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</si>
  <si>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</si>
  <si>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</si>
  <si>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</si>
  <si>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</si>
  <si>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</si>
  <si>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</si>
  <si>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</si>
  <si>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</si>
  <si>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
náklady [CZK]</t>
  </si>
  <si>
    <t>DPH [CZK]</t>
  </si>
  <si>
    <t>Normohodiny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</si>
  <si>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</si>
  <si>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</si>
  <si>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</si>
  <si>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</si>
  <si>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</si>
  <si>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</si>
  <si>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</si>
  <si>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</si>
  <si>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</si>
  <si>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</si>
  <si>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</si>
  <si>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</si>
  <si>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</si>
  <si>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</si>
  <si>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</si>
  <si>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</si>
  <si>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I</t>
  </si>
  <si>
    <t>Spodní stavba</t>
  </si>
  <si>
    <t>STA</t>
  </si>
  <si>
    <t>1</t>
  </si>
  <si>
    <t>{9f49f6d0-dc00-4eff-b96c-b4185f1ee4b9}</t>
  </si>
  <si>
    <t>2</t>
  </si>
  <si>
    <t>II</t>
  </si>
  <si>
    <t>Umělý trávník III. g...</t>
  </si>
  <si>
    <t>{fd416ebe-363b-488b-b2f8-ed55e6433e53}</t>
  </si>
  <si>
    <t>III</t>
  </si>
  <si>
    <t>Technické vybavení</t>
  </si>
  <si>
    <t>{f488abd8-e424-4eaa-b00e-3487ad2c9131}</t>
  </si>
  <si>
    <t>KRYCÍ LIST SOUPISU PRACÍ</t>
  </si>
  <si>
    <t>Objekt:</t>
  </si>
  <si>
    <t>I - Spodní stavba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</si>
  <si>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</si>
  <si>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</si>
  <si>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</si>
  <si>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</si>
  <si>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</si>
  <si>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</si>
  <si>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01 - Demolice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</si>
  <si>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</si>
  <si>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</si>
  <si>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</si>
  <si>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</si>
  <si>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</si>
  <si>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</si>
  <si>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</si>
  <si>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</si>
  <si>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</si>
  <si>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</si>
  <si>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</si>
  <si>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</si>
  <si>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</si>
  <si>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</si>
  <si>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</si>
  <si>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</si>
  <si>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</si>
  <si>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01</t>
  </si>
  <si>
    <t>Demolice</t>
  </si>
  <si>
    <t>K</t>
  </si>
  <si>
    <t>767996701</t>
  </si>
  <si>
    <t>Demontáž atypických zámečnických konstrukcí řezáním  - stávající fotbalové branky</t>
  </si>
  <si>
    <t>ks</t>
  </si>
  <si>
    <t>4</t>
  </si>
  <si>
    <t>767996702</t>
  </si>
  <si>
    <t>Demontáž atypických zámečnických konstrukcí  - rohové praporky</t>
  </si>
  <si>
    <t>kpl</t>
  </si>
  <si>
    <t>3</t>
  </si>
  <si>
    <t>R</t>
  </si>
  <si>
    <t>Vyjmutí vsypu z křemičitého písku a gumového granulátu z dožitého umělého trávníku</t>
  </si>
  <si>
    <t>m2</t>
  </si>
  <si>
    <t>6</t>
  </si>
  <si>
    <t>R.1</t>
  </si>
  <si>
    <t>Rozřezání umělého trávníku na menší manipulovatelné části</t>
  </si>
  <si>
    <t>8</t>
  </si>
  <si>
    <t>5</t>
  </si>
  <si>
    <t>R.2</t>
  </si>
  <si>
    <t>Manipulace, nakládka, doprava a poplatek za skládku za uložení demontovaného umělého trávníku včetně vsypu</t>
  </si>
  <si>
    <t>t</t>
  </si>
  <si>
    <t>10</t>
  </si>
  <si>
    <t>R.3</t>
  </si>
  <si>
    <t>Rozřezání podložky tl 10mm na menší manipulovatelné části</t>
  </si>
  <si>
    <t>7</t>
  </si>
  <si>
    <t>R.4</t>
  </si>
  <si>
    <t>Manipulace, nakládka, doprava a poplatek za skládku za uložení demontované podložky</t>
  </si>
  <si>
    <t>14</t>
  </si>
  <si>
    <t>Zemní práce</t>
  </si>
  <si>
    <t>212755214</t>
  </si>
  <si>
    <t>Vyčištění plochy kolem hřiště po rekonstrukci hřiště</t>
  </si>
  <si>
    <t>kpl.</t>
  </si>
  <si>
    <t>16</t>
  </si>
  <si>
    <t>9</t>
  </si>
  <si>
    <t>564801111</t>
  </si>
  <si>
    <t>Podklad ze štěrkodrti po zhutnění tloušťky 3 cm DK 0/4 tř. A</t>
  </si>
  <si>
    <t>18</t>
  </si>
  <si>
    <t>564201111</t>
  </si>
  <si>
    <t>Závěrečné přehutnění celé plochy</t>
  </si>
  <si>
    <t>20</t>
  </si>
  <si>
    <t>11</t>
  </si>
  <si>
    <t>230120046</t>
  </si>
  <si>
    <t>Čištění potrubí profukováním nebo proplach. DN 100</t>
  </si>
  <si>
    <t>mb</t>
  </si>
  <si>
    <t>22</t>
  </si>
  <si>
    <t>II - Umělý trávník III. g...</t>
  </si>
  <si>
    <t xml:space="preserve">    5 - Umělý trávník</t>
  </si>
  <si>
    <t>Umělý trávník</t>
  </si>
  <si>
    <t>R 012</t>
  </si>
  <si>
    <t xml:space="preserve">Umělý trávník 3. generace s délkou vlákna 60 mm - dodávka + montáž (manipulace, přemístění, vypnutí, srovnání, lepení na podlepovací pásky)                                             Technické parametry umělého trávníku: Vlákno: PE monofilament - čočka, </t>
  </si>
  <si>
    <t>R 012.1</t>
  </si>
  <si>
    <t>Dodávka a zapracování křemičitého písku 0,3–1,2 mm v množství 24 kg/m2</t>
  </si>
  <si>
    <t>R 012.2</t>
  </si>
  <si>
    <t>Dodávka a zapracování pryžového granulátu EPDM černé barvy 0,5-3,1 mm v množství 14,5 kg/m2</t>
  </si>
  <si>
    <t>R 012.3</t>
  </si>
  <si>
    <t>Standartní lajnování fotbalového hřiště pro fotbal - bílé lajny (vyřezání otvorů, vlepení lajn na podlepovací pásky)</t>
  </si>
  <si>
    <t>bm</t>
  </si>
  <si>
    <t>13</t>
  </si>
  <si>
    <t>R 012.4</t>
  </si>
  <si>
    <t>Atestace hřiště FAČR pro soutěžní utkání (včetně úhrady poplatku, který zhotoviteli přefakturuje objednavatel)</t>
  </si>
  <si>
    <t>III - Technické vybavení</t>
  </si>
  <si>
    <t>HSV - HSV</t>
  </si>
  <si>
    <t xml:space="preserve">    999 - Technické vybavení</t>
  </si>
  <si>
    <t>999</t>
  </si>
  <si>
    <t>R 21</t>
  </si>
  <si>
    <t>Branka na kopanou hliníková včetně sítě a sklopného rámu, dodávka a osazení včetně dodávky nových pouzder</t>
  </si>
  <si>
    <t>15</t>
  </si>
  <si>
    <t>R 23</t>
  </si>
  <si>
    <t>Praporek včetně pouzdra - dodávka a osazení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</si>
</sst>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color rgb="FF000000"/>
      <name val="Calibri"/>
      <scheme val="minor"/>
    </font>
    <font>
      <sz val="8"/>
      <color rgb="FFFFFFFF"/>
      <name val="Arial"/>
    </font>
    <font>
      <sz val="8"/>
      <name val="Arial"/>
    </font>
    <font>
      <sz val="8"/>
      <color rgb="FF3366FF"/>
      <name val="Arial"/>
    </font>
    <font>
      <b/>
      <sz val="14"/>
      <name val="Arial"/>
    </font>
    <font>
      <sz val="10"/>
      <color rgb="FF969696"/>
      <name val="Arial"/>
    </font>
    <font>
      <sz val="10"/>
      <name val="Arial"/>
    </font>
    <font>
      <b/>
      <sz val="11"/>
      <name val="Arial"/>
    </font>
    <font>
      <b/>
      <sz val="10"/>
      <name val="Arial"/>
    </font>
    <font>
      <sz val="8"/>
      <name val="Calibri"/>
    </font>
    <font>
      <b/>
      <sz val="10"/>
      <color rgb="FF969696"/>
      <name val="Arial"/>
    </font>
    <font>
      <b/>
      <sz val="12"/>
      <name val="Arial"/>
    </font>
    <font>
      <b/>
      <sz val="10"/>
      <color rgb="FF464646"/>
      <name val="Arial"/>
    </font>
    <font>
      <sz val="12"/>
      <color rgb="FF969696"/>
      <name val="Arial"/>
    </font>
    <font>
      <sz val="9"/>
      <name val="Arial"/>
    </font>
    <font>
      <sz val="9"/>
      <color rgb="FF969696"/>
      <name val="Arial"/>
    </font>
    <font>
      <b/>
      <sz val="12"/>
      <color rgb="FF960000"/>
      <name val="Arial"/>
    </font>
    <font>
      <sz val="12"/>
      <name val="Arial"/>
    </font>
    <font>
      <u/>
      <sz val="18"/>
      <name val="Noto Sans Symbols"/>
    </font>
    <font>
      <sz val="11"/>
      <name val="Arial"/>
    </font>
    <font>
      <b/>
      <sz val="11"/>
      <color rgb="FF003366"/>
      <name val="Arial"/>
    </font>
    <font>
      <sz val="11"/>
      <color rgb="FF003366"/>
      <name val="Arial"/>
    </font>
    <font>
      <sz val="11"/>
      <color rgb="FF969696"/>
      <name val="Arial"/>
    </font>
    <font>
      <sz val="10"/>
      <color rgb="FF3366FF"/>
      <name val="Arial"/>
    </font>
    <font>
      <sz val="8"/>
      <color rgb="FF969696"/>
      <name val="Arial"/>
    </font>
    <font>
      <b/>
      <sz val="12"/>
      <color rgb="FF800000"/>
      <name val="Arial"/>
    </font>
    <font>
      <sz val="12"/>
      <color rgb="FF003366"/>
      <name val="Arial"/>
    </font>
    <font>
      <sz val="10"/>
      <color rgb="FF003366"/>
      <name val="Arial"/>
    </font>
    <font>
      <sz val="8"/>
      <color rgb="FF960000"/>
      <name val="Arial"/>
    </font>
    <font>
      <b/>
      <sz val="8"/>
      <name val="Arial"/>
    </font>
    <font>
      <sz val="8"/>
      <color rgb="FF003366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EBEBE"/>
        <bgColor rgb="FFBEBEBE"/>
      </patternFill>
    </fill>
    <fill>
      <patternFill patternType="solid">
        <fgColor rgb="FFD2D2D2"/>
        <b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71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4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2" fillId="3" borderId="0" xfId="0" applyFont="1" applyFill="1" applyAlignment="1">
      <alignment vertical="center"/>
    </xf>
    <xf numFmtId="0" fontId="11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vertical="center"/>
    </xf>
    <xf numFmtId="0" fontId="11" fillId="3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4" fontId="13" fillId="0" borderId="1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4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20" xfId="0" applyFont="1" applyBorder="1" applyAlignment="1">
      <alignment horizontal="left" vertical="center"/>
    </xf>
    <xf numFmtId="0" fontId="26" fillId="0" borderId="20" xfId="0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vertical="center"/>
    </xf>
    <xf numFmtId="0" fontId="27" fillId="0" borderId="20" xfId="0" applyFont="1" applyBorder="1" applyAlignment="1">
      <alignment horizontal="left" vertical="center"/>
    </xf>
    <xf numFmtId="0" fontId="27" fillId="0" borderId="20" xfId="0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4" fontId="16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30" fillId="0" borderId="0" xfId="0" applyFont="1"/>
    <xf numFmtId="0" fontId="30" fillId="0" borderId="3" xfId="0" applyFont="1" applyBorder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" fontId="26" fillId="0" borderId="0" xfId="0" applyNumberFormat="1" applyFont="1"/>
    <xf numFmtId="0" fontId="30" fillId="0" borderId="14" xfId="0" applyFont="1" applyBorder="1"/>
    <xf numFmtId="166" fontId="30" fillId="0" borderId="0" xfId="0" applyNumberFormat="1" applyFont="1"/>
    <xf numFmtId="166" fontId="30" fillId="0" borderId="15" xfId="0" applyNumberFormat="1" applyFont="1" applyBorder="1"/>
    <xf numFmtId="0" fontId="30" fillId="0" borderId="0" xfId="0" applyFont="1" applyAlignment="1">
      <alignment horizontal="center"/>
    </xf>
    <xf numFmtId="4" fontId="30" fillId="0" borderId="0" xfId="0" applyNumberFormat="1" applyFont="1" applyAlignment="1">
      <alignment vertical="center"/>
    </xf>
    <xf numFmtId="0" fontId="27" fillId="0" borderId="0" xfId="0" applyFont="1" applyAlignment="1">
      <alignment horizontal="left"/>
    </xf>
    <xf numFmtId="4" fontId="27" fillId="0" borderId="0" xfId="0" applyNumberFormat="1" applyFont="1"/>
    <xf numFmtId="0" fontId="14" fillId="0" borderId="22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167" fontId="14" fillId="0" borderId="22" xfId="0" applyNumberFormat="1" applyFont="1" applyBorder="1" applyAlignment="1">
      <alignment vertical="center"/>
    </xf>
    <xf numFmtId="4" fontId="14" fillId="0" borderId="22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166" fontId="15" fillId="0" borderId="15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center" vertical="center"/>
    </xf>
    <xf numFmtId="166" fontId="15" fillId="0" borderId="20" xfId="0" applyNumberFormat="1" applyFont="1" applyBorder="1" applyAlignment="1">
      <alignment vertical="center"/>
    </xf>
    <xf numFmtId="166" fontId="15" fillId="0" borderId="21" xfId="0" applyNumberFormat="1" applyFont="1" applyBorder="1" applyAlignment="1">
      <alignment vertical="center"/>
    </xf>
    <xf numFmtId="0" fontId="14" fillId="4" borderId="6" xfId="0" applyFont="1" applyFill="1" applyBorder="1" applyAlignment="1">
      <alignment horizontal="center" vertical="center"/>
    </xf>
    <xf numFmtId="0" fontId="9" fillId="0" borderId="7" xfId="0" applyFont="1" applyBorder="1"/>
    <xf numFmtId="0" fontId="14" fillId="4" borderId="7" xfId="0" applyFont="1" applyFill="1" applyBorder="1" applyAlignment="1">
      <alignment horizontal="center" vertical="center"/>
    </xf>
    <xf numFmtId="0" fontId="9" fillId="0" borderId="8" xfId="0" applyFont="1" applyBorder="1"/>
    <xf numFmtId="0" fontId="20" fillId="0" borderId="0" xfId="0" applyFont="1" applyAlignment="1">
      <alignment horizontal="left" vertical="center" wrapText="1"/>
    </xf>
    <xf numFmtId="0" fontId="0" fillId="0" borderId="0" xfId="0" applyFont="1" applyAlignment="1"/>
    <xf numFmtId="4" fontId="21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13" fillId="0" borderId="11" xfId="0" applyFont="1" applyBorder="1" applyAlignment="1">
      <alignment horizontal="center" vertical="center"/>
    </xf>
    <xf numFmtId="0" fontId="9" fillId="0" borderId="12" xfId="0" applyFont="1" applyBorder="1"/>
    <xf numFmtId="0" fontId="9" fillId="0" borderId="14" xfId="0" applyFont="1" applyBorder="1"/>
    <xf numFmtId="0" fontId="3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4" fontId="11" fillId="3" borderId="7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4" fontId="8" fillId="0" borderId="5" xfId="0" applyNumberFormat="1" applyFont="1" applyBorder="1" applyAlignment="1">
      <alignment vertical="center"/>
    </xf>
    <xf numFmtId="0" fontId="9" fillId="0" borderId="5" xfId="0" applyFont="1" applyBorder="1"/>
    <xf numFmtId="0" fontId="5" fillId="0" borderId="0" xfId="0" applyFont="1" applyAlignment="1">
      <alignment horizontal="right" vertical="center"/>
    </xf>
    <xf numFmtId="0" fontId="11" fillId="3" borderId="7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5750" cy="2857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19050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190500"/>
    <xdr:pic>
      <xdr:nvPicPr>
        <xdr:cNvPr id="2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" cy="190500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00"/>
  <sheetViews>
    <sheetView showGridLines="0" topLeftCell="A73" workbookViewId="0"/>
  </sheetViews>
  <sheetFormatPr defaultColWidth="16.83203125" defaultRowHeight="15" customHeight="1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 customWidth="1"/>
  </cols>
  <sheetData>
    <row r="1" spans="1:91" ht="11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" t="s">
        <v>1</v>
      </c>
      <c r="BA1" s="1" t="s">
        <v>2</v>
      </c>
      <c r="BB1" s="1" t="s">
        <v>1</v>
      </c>
      <c r="BC1" s="2"/>
      <c r="BD1" s="2"/>
      <c r="BE1" s="2"/>
      <c r="BS1" s="2"/>
      <c r="BT1" s="1" t="s">
        <v>3</v>
      </c>
      <c r="BU1" s="1" t="s">
        <v>3</v>
      </c>
      <c r="BV1" s="1" t="s">
        <v>4</v>
      </c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</row>
    <row r="2" spans="1:91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157" t="s">
        <v>5</v>
      </c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3" t="s">
        <v>6</v>
      </c>
      <c r="BT2" s="3" t="s">
        <v>7</v>
      </c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</row>
    <row r="3" spans="1:91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 t="s">
        <v>6</v>
      </c>
      <c r="BT3" s="3" t="s">
        <v>8</v>
      </c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</row>
    <row r="4" spans="1:91" ht="24.75" customHeight="1">
      <c r="A4" s="2"/>
      <c r="B4" s="6"/>
      <c r="C4" s="2"/>
      <c r="D4" s="7" t="s">
        <v>9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6"/>
      <c r="AS4" s="8" t="s">
        <v>10</v>
      </c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3" t="s">
        <v>11</v>
      </c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</row>
    <row r="5" spans="1:91" ht="12" customHeight="1">
      <c r="A5" s="2"/>
      <c r="B5" s="6"/>
      <c r="C5" s="2"/>
      <c r="D5" s="9" t="s">
        <v>12</v>
      </c>
      <c r="E5" s="2"/>
      <c r="F5" s="2"/>
      <c r="G5" s="2"/>
      <c r="H5" s="2"/>
      <c r="I5" s="2"/>
      <c r="J5" s="2"/>
      <c r="K5" s="161" t="s">
        <v>13</v>
      </c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2"/>
      <c r="AQ5" s="2"/>
      <c r="AR5" s="6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3" t="s">
        <v>6</v>
      </c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</row>
    <row r="6" spans="1:91" ht="36.75" customHeight="1">
      <c r="A6" s="2"/>
      <c r="B6" s="6"/>
      <c r="C6" s="2"/>
      <c r="D6" s="11" t="s">
        <v>14</v>
      </c>
      <c r="E6" s="2"/>
      <c r="F6" s="2"/>
      <c r="G6" s="2"/>
      <c r="H6" s="2"/>
      <c r="I6" s="2"/>
      <c r="J6" s="2"/>
      <c r="K6" s="162" t="s">
        <v>15</v>
      </c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2"/>
      <c r="AQ6" s="2"/>
      <c r="AR6" s="6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3" t="s">
        <v>6</v>
      </c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</row>
    <row r="7" spans="1:91" ht="12" customHeight="1">
      <c r="A7" s="2"/>
      <c r="B7" s="6"/>
      <c r="C7" s="2"/>
      <c r="D7" s="12" t="s">
        <v>16</v>
      </c>
      <c r="E7" s="2"/>
      <c r="F7" s="2"/>
      <c r="G7" s="2"/>
      <c r="H7" s="2"/>
      <c r="I7" s="2"/>
      <c r="J7" s="2"/>
      <c r="K7" s="10" t="s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12" t="s">
        <v>17</v>
      </c>
      <c r="AL7" s="2"/>
      <c r="AM7" s="2"/>
      <c r="AN7" s="10" t="s">
        <v>1</v>
      </c>
      <c r="AO7" s="2"/>
      <c r="AP7" s="2"/>
      <c r="AQ7" s="2"/>
      <c r="AR7" s="6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3" t="s">
        <v>6</v>
      </c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</row>
    <row r="8" spans="1:91" ht="12" customHeight="1">
      <c r="A8" s="2"/>
      <c r="B8" s="6"/>
      <c r="C8" s="2"/>
      <c r="D8" s="12" t="s">
        <v>18</v>
      </c>
      <c r="E8" s="2"/>
      <c r="F8" s="2"/>
      <c r="G8" s="2"/>
      <c r="H8" s="2"/>
      <c r="I8" s="2"/>
      <c r="J8" s="2"/>
      <c r="K8" s="10" t="s">
        <v>19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12" t="s">
        <v>20</v>
      </c>
      <c r="AL8" s="2"/>
      <c r="AM8" s="2"/>
      <c r="AN8" s="10" t="s">
        <v>21</v>
      </c>
      <c r="AO8" s="2"/>
      <c r="AP8" s="2"/>
      <c r="AQ8" s="2"/>
      <c r="AR8" s="6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3" t="s">
        <v>6</v>
      </c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</row>
    <row r="9" spans="1:91" ht="14.25" customHeight="1">
      <c r="A9" s="2"/>
      <c r="B9" s="6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3" t="s">
        <v>6</v>
      </c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</row>
    <row r="10" spans="1:91" ht="12" customHeight="1">
      <c r="A10" s="2"/>
      <c r="B10" s="6"/>
      <c r="C10" s="2"/>
      <c r="D10" s="12" t="s">
        <v>22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12" t="s">
        <v>23</v>
      </c>
      <c r="AL10" s="2"/>
      <c r="AM10" s="2"/>
      <c r="AN10" s="10" t="s">
        <v>1</v>
      </c>
      <c r="AO10" s="2"/>
      <c r="AP10" s="2"/>
      <c r="AQ10" s="2"/>
      <c r="AR10" s="6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3" t="s">
        <v>6</v>
      </c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</row>
    <row r="11" spans="1:91" ht="18" customHeight="1">
      <c r="A11" s="2"/>
      <c r="B11" s="6"/>
      <c r="C11" s="2"/>
      <c r="D11" s="2"/>
      <c r="E11" s="10" t="s">
        <v>24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12" t="s">
        <v>25</v>
      </c>
      <c r="AL11" s="2"/>
      <c r="AM11" s="2"/>
      <c r="AN11" s="10" t="s">
        <v>1</v>
      </c>
      <c r="AO11" s="2"/>
      <c r="AP11" s="2"/>
      <c r="AQ11" s="2"/>
      <c r="AR11" s="6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3" t="s">
        <v>6</v>
      </c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</row>
    <row r="12" spans="1:91" ht="6.75" customHeight="1">
      <c r="A12" s="2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6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3" t="s">
        <v>6</v>
      </c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</row>
    <row r="13" spans="1:91" ht="12" customHeight="1">
      <c r="A13" s="2"/>
      <c r="B13" s="6"/>
      <c r="C13" s="2"/>
      <c r="D13" s="12" t="s">
        <v>26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12" t="s">
        <v>23</v>
      </c>
      <c r="AL13" s="2"/>
      <c r="AM13" s="2"/>
      <c r="AN13" s="10" t="s">
        <v>1</v>
      </c>
      <c r="AO13" s="2"/>
      <c r="AP13" s="2"/>
      <c r="AQ13" s="2"/>
      <c r="AR13" s="6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3" t="s">
        <v>6</v>
      </c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</row>
    <row r="14" spans="1:91" ht="12.75">
      <c r="A14" s="2"/>
      <c r="B14" s="6"/>
      <c r="C14" s="2"/>
      <c r="D14" s="2"/>
      <c r="E14" s="10" t="s">
        <v>24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12" t="s">
        <v>25</v>
      </c>
      <c r="AL14" s="2"/>
      <c r="AM14" s="2"/>
      <c r="AN14" s="10" t="s">
        <v>1</v>
      </c>
      <c r="AO14" s="2"/>
      <c r="AP14" s="2"/>
      <c r="AQ14" s="2"/>
      <c r="AR14" s="6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S14" s="3" t="s">
        <v>6</v>
      </c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</row>
    <row r="15" spans="1:91" ht="6.75" customHeight="1">
      <c r="A15" s="2"/>
      <c r="B15" s="6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3" t="s">
        <v>3</v>
      </c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</row>
    <row r="16" spans="1:91" ht="12" customHeight="1">
      <c r="A16" s="2"/>
      <c r="B16" s="6"/>
      <c r="C16" s="2"/>
      <c r="D16" s="12" t="s">
        <v>27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12" t="s">
        <v>23</v>
      </c>
      <c r="AL16" s="2"/>
      <c r="AM16" s="2"/>
      <c r="AN16" s="10" t="s">
        <v>1</v>
      </c>
      <c r="AO16" s="2"/>
      <c r="AP16" s="2"/>
      <c r="AQ16" s="2"/>
      <c r="AR16" s="6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3" t="s">
        <v>3</v>
      </c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</row>
    <row r="17" spans="1:91" ht="18" customHeight="1">
      <c r="A17" s="2"/>
      <c r="B17" s="6"/>
      <c r="C17" s="2"/>
      <c r="D17" s="2"/>
      <c r="E17" s="10" t="s">
        <v>24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12" t="s">
        <v>25</v>
      </c>
      <c r="AL17" s="2"/>
      <c r="AM17" s="2"/>
      <c r="AN17" s="10" t="s">
        <v>1</v>
      </c>
      <c r="AO17" s="2"/>
      <c r="AP17" s="2"/>
      <c r="AQ17" s="2"/>
      <c r="AR17" s="6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3" t="s">
        <v>28</v>
      </c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</row>
    <row r="18" spans="1:91" ht="6.75" customHeight="1">
      <c r="A18" s="2"/>
      <c r="B18" s="6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6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3" t="s">
        <v>6</v>
      </c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</row>
    <row r="19" spans="1:91" ht="12" customHeight="1">
      <c r="A19" s="2"/>
      <c r="B19" s="6"/>
      <c r="C19" s="2"/>
      <c r="D19" s="12" t="s">
        <v>29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12" t="s">
        <v>23</v>
      </c>
      <c r="AL19" s="2"/>
      <c r="AM19" s="2"/>
      <c r="AN19" s="10" t="s">
        <v>1</v>
      </c>
      <c r="AO19" s="2"/>
      <c r="AP19" s="2"/>
      <c r="AQ19" s="2"/>
      <c r="AR19" s="6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3" t="s">
        <v>6</v>
      </c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</row>
    <row r="20" spans="1:91" ht="18" customHeight="1">
      <c r="A20" s="2"/>
      <c r="B20" s="6"/>
      <c r="C20" s="2"/>
      <c r="D20" s="2"/>
      <c r="E20" s="10" t="s">
        <v>24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12" t="s">
        <v>25</v>
      </c>
      <c r="AL20" s="2"/>
      <c r="AM20" s="2"/>
      <c r="AN20" s="10" t="s">
        <v>1</v>
      </c>
      <c r="AO20" s="2"/>
      <c r="AP20" s="2"/>
      <c r="AQ20" s="2"/>
      <c r="AR20" s="6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3" t="s">
        <v>28</v>
      </c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</row>
    <row r="21" spans="1:91" ht="6.75" customHeight="1">
      <c r="A21" s="2"/>
      <c r="B21" s="6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</row>
    <row r="22" spans="1:91" ht="12" customHeight="1">
      <c r="A22" s="2"/>
      <c r="B22" s="6"/>
      <c r="C22" s="2"/>
      <c r="D22" s="12" t="s">
        <v>30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</row>
    <row r="23" spans="1:91" ht="16.5" customHeight="1">
      <c r="A23" s="2"/>
      <c r="B23" s="6"/>
      <c r="C23" s="2"/>
      <c r="D23" s="2"/>
      <c r="E23" s="163" t="s">
        <v>1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2"/>
      <c r="AP23" s="2"/>
      <c r="AQ23" s="2"/>
      <c r="AR23" s="6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</row>
    <row r="24" spans="1:91" ht="6.75" customHeight="1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6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</row>
    <row r="25" spans="1:91" ht="6.75" customHeight="1">
      <c r="A25" s="2"/>
      <c r="B25" s="6"/>
      <c r="C25" s="2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2"/>
      <c r="AQ25" s="2"/>
      <c r="AR25" s="6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</row>
    <row r="26" spans="1:91" ht="25.5" customHeight="1">
      <c r="A26" s="15"/>
      <c r="B26" s="16"/>
      <c r="C26" s="15"/>
      <c r="D26" s="17" t="s">
        <v>31</v>
      </c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64">
        <f>ROUND(AG94,2)</f>
        <v>0</v>
      </c>
      <c r="AL26" s="165"/>
      <c r="AM26" s="165"/>
      <c r="AN26" s="165"/>
      <c r="AO26" s="165"/>
      <c r="AP26" s="15"/>
      <c r="AQ26" s="15"/>
      <c r="AR26" s="16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</row>
    <row r="27" spans="1:91" ht="6.75" customHeight="1">
      <c r="A27" s="15"/>
      <c r="B27" s="16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6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</row>
    <row r="28" spans="1:91" ht="15.75" customHeight="1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66" t="s">
        <v>32</v>
      </c>
      <c r="M28" s="148"/>
      <c r="N28" s="148"/>
      <c r="O28" s="148"/>
      <c r="P28" s="148"/>
      <c r="Q28" s="15"/>
      <c r="R28" s="15"/>
      <c r="S28" s="15"/>
      <c r="T28" s="15"/>
      <c r="U28" s="15"/>
      <c r="V28" s="15"/>
      <c r="W28" s="166" t="s">
        <v>33</v>
      </c>
      <c r="X28" s="148"/>
      <c r="Y28" s="148"/>
      <c r="Z28" s="148"/>
      <c r="AA28" s="148"/>
      <c r="AB28" s="148"/>
      <c r="AC28" s="148"/>
      <c r="AD28" s="148"/>
      <c r="AE28" s="148"/>
      <c r="AF28" s="15"/>
      <c r="AG28" s="15"/>
      <c r="AH28" s="15"/>
      <c r="AI28" s="15"/>
      <c r="AJ28" s="15"/>
      <c r="AK28" s="166" t="s">
        <v>34</v>
      </c>
      <c r="AL28" s="148"/>
      <c r="AM28" s="148"/>
      <c r="AN28" s="148"/>
      <c r="AO28" s="148"/>
      <c r="AP28" s="15"/>
      <c r="AQ28" s="15"/>
      <c r="AR28" s="16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</row>
    <row r="29" spans="1:91" ht="14.25" customHeight="1">
      <c r="A29" s="20"/>
      <c r="B29" s="21"/>
      <c r="C29" s="20"/>
      <c r="D29" s="12" t="s">
        <v>35</v>
      </c>
      <c r="E29" s="20"/>
      <c r="F29" s="12" t="s">
        <v>36</v>
      </c>
      <c r="G29" s="20"/>
      <c r="H29" s="20"/>
      <c r="I29" s="20"/>
      <c r="J29" s="20"/>
      <c r="K29" s="20"/>
      <c r="L29" s="158">
        <v>0.21</v>
      </c>
      <c r="M29" s="148"/>
      <c r="N29" s="148"/>
      <c r="O29" s="148"/>
      <c r="P29" s="148"/>
      <c r="Q29" s="20"/>
      <c r="R29" s="20"/>
      <c r="S29" s="20"/>
      <c r="T29" s="20"/>
      <c r="U29" s="20"/>
      <c r="V29" s="20"/>
      <c r="W29" s="159">
        <f>ROUND(AZ94, 2)</f>
        <v>0</v>
      </c>
      <c r="X29" s="148"/>
      <c r="Y29" s="148"/>
      <c r="Z29" s="148"/>
      <c r="AA29" s="148"/>
      <c r="AB29" s="148"/>
      <c r="AC29" s="148"/>
      <c r="AD29" s="148"/>
      <c r="AE29" s="148"/>
      <c r="AF29" s="20"/>
      <c r="AG29" s="20"/>
      <c r="AH29" s="20"/>
      <c r="AI29" s="20"/>
      <c r="AJ29" s="20"/>
      <c r="AK29" s="159">
        <f>ROUND(AV94,2)</f>
        <v>0</v>
      </c>
      <c r="AL29" s="148"/>
      <c r="AM29" s="148"/>
      <c r="AN29" s="148"/>
      <c r="AO29" s="148"/>
      <c r="AP29" s="20"/>
      <c r="AQ29" s="20"/>
      <c r="AR29" s="21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</row>
    <row r="30" spans="1:91" ht="14.25" customHeight="1">
      <c r="A30" s="20"/>
      <c r="B30" s="21"/>
      <c r="C30" s="20"/>
      <c r="D30" s="20"/>
      <c r="E30" s="20"/>
      <c r="F30" s="12" t="s">
        <v>37</v>
      </c>
      <c r="G30" s="20"/>
      <c r="H30" s="20"/>
      <c r="I30" s="20"/>
      <c r="J30" s="20"/>
      <c r="K30" s="20"/>
      <c r="L30" s="158">
        <v>0.12</v>
      </c>
      <c r="M30" s="148"/>
      <c r="N30" s="148"/>
      <c r="O30" s="148"/>
      <c r="P30" s="148"/>
      <c r="Q30" s="20"/>
      <c r="R30" s="20"/>
      <c r="S30" s="20"/>
      <c r="T30" s="20"/>
      <c r="U30" s="20"/>
      <c r="V30" s="20"/>
      <c r="W30" s="159">
        <f>ROUND(BA94, 2)</f>
        <v>0</v>
      </c>
      <c r="X30" s="148"/>
      <c r="Y30" s="148"/>
      <c r="Z30" s="148"/>
      <c r="AA30" s="148"/>
      <c r="AB30" s="148"/>
      <c r="AC30" s="148"/>
      <c r="AD30" s="148"/>
      <c r="AE30" s="148"/>
      <c r="AF30" s="20"/>
      <c r="AG30" s="20"/>
      <c r="AH30" s="20"/>
      <c r="AI30" s="20"/>
      <c r="AJ30" s="20"/>
      <c r="AK30" s="159">
        <f>ROUND(AW94,2)</f>
        <v>0</v>
      </c>
      <c r="AL30" s="148"/>
      <c r="AM30" s="148"/>
      <c r="AN30" s="148"/>
      <c r="AO30" s="148"/>
      <c r="AP30" s="20"/>
      <c r="AQ30" s="20"/>
      <c r="AR30" s="21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</row>
    <row r="31" spans="1:91" ht="14.25" hidden="1" customHeight="1">
      <c r="A31" s="20"/>
      <c r="B31" s="21"/>
      <c r="C31" s="20"/>
      <c r="D31" s="20"/>
      <c r="E31" s="20"/>
      <c r="F31" s="12" t="s">
        <v>38</v>
      </c>
      <c r="G31" s="20"/>
      <c r="H31" s="20"/>
      <c r="I31" s="20"/>
      <c r="J31" s="20"/>
      <c r="K31" s="20"/>
      <c r="L31" s="158">
        <v>0.21</v>
      </c>
      <c r="M31" s="148"/>
      <c r="N31" s="148"/>
      <c r="O31" s="148"/>
      <c r="P31" s="148"/>
      <c r="Q31" s="20"/>
      <c r="R31" s="20"/>
      <c r="S31" s="20"/>
      <c r="T31" s="20"/>
      <c r="U31" s="20"/>
      <c r="V31" s="20"/>
      <c r="W31" s="159">
        <f>ROUND(BB94, 2)</f>
        <v>0</v>
      </c>
      <c r="X31" s="148"/>
      <c r="Y31" s="148"/>
      <c r="Z31" s="148"/>
      <c r="AA31" s="148"/>
      <c r="AB31" s="148"/>
      <c r="AC31" s="148"/>
      <c r="AD31" s="148"/>
      <c r="AE31" s="148"/>
      <c r="AF31" s="20"/>
      <c r="AG31" s="20"/>
      <c r="AH31" s="20"/>
      <c r="AI31" s="20"/>
      <c r="AJ31" s="20"/>
      <c r="AK31" s="159">
        <v>0</v>
      </c>
      <c r="AL31" s="148"/>
      <c r="AM31" s="148"/>
      <c r="AN31" s="148"/>
      <c r="AO31" s="148"/>
      <c r="AP31" s="20"/>
      <c r="AQ31" s="20"/>
      <c r="AR31" s="21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</row>
    <row r="32" spans="1:91" ht="14.25" hidden="1" customHeight="1">
      <c r="A32" s="20"/>
      <c r="B32" s="21"/>
      <c r="C32" s="20"/>
      <c r="D32" s="20"/>
      <c r="E32" s="20"/>
      <c r="F32" s="12" t="s">
        <v>39</v>
      </c>
      <c r="G32" s="20"/>
      <c r="H32" s="20"/>
      <c r="I32" s="20"/>
      <c r="J32" s="20"/>
      <c r="K32" s="20"/>
      <c r="L32" s="158">
        <v>0.12</v>
      </c>
      <c r="M32" s="148"/>
      <c r="N32" s="148"/>
      <c r="O32" s="148"/>
      <c r="P32" s="148"/>
      <c r="Q32" s="20"/>
      <c r="R32" s="20"/>
      <c r="S32" s="20"/>
      <c r="T32" s="20"/>
      <c r="U32" s="20"/>
      <c r="V32" s="20"/>
      <c r="W32" s="159">
        <f>ROUND(BC94, 2)</f>
        <v>0</v>
      </c>
      <c r="X32" s="148"/>
      <c r="Y32" s="148"/>
      <c r="Z32" s="148"/>
      <c r="AA32" s="148"/>
      <c r="AB32" s="148"/>
      <c r="AC32" s="148"/>
      <c r="AD32" s="148"/>
      <c r="AE32" s="148"/>
      <c r="AF32" s="20"/>
      <c r="AG32" s="20"/>
      <c r="AH32" s="20"/>
      <c r="AI32" s="20"/>
      <c r="AJ32" s="20"/>
      <c r="AK32" s="159">
        <v>0</v>
      </c>
      <c r="AL32" s="148"/>
      <c r="AM32" s="148"/>
      <c r="AN32" s="148"/>
      <c r="AO32" s="148"/>
      <c r="AP32" s="20"/>
      <c r="AQ32" s="20"/>
      <c r="AR32" s="21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</row>
    <row r="33" spans="1:91" ht="14.25" hidden="1" customHeight="1">
      <c r="A33" s="20"/>
      <c r="B33" s="21"/>
      <c r="C33" s="20"/>
      <c r="D33" s="20"/>
      <c r="E33" s="20"/>
      <c r="F33" s="12" t="s">
        <v>40</v>
      </c>
      <c r="G33" s="20"/>
      <c r="H33" s="20"/>
      <c r="I33" s="20"/>
      <c r="J33" s="20"/>
      <c r="K33" s="20"/>
      <c r="L33" s="158">
        <v>0</v>
      </c>
      <c r="M33" s="148"/>
      <c r="N33" s="148"/>
      <c r="O33" s="148"/>
      <c r="P33" s="148"/>
      <c r="Q33" s="20"/>
      <c r="R33" s="20"/>
      <c r="S33" s="20"/>
      <c r="T33" s="20"/>
      <c r="U33" s="20"/>
      <c r="V33" s="20"/>
      <c r="W33" s="159">
        <f>ROUND(BD94, 2)</f>
        <v>0</v>
      </c>
      <c r="X33" s="148"/>
      <c r="Y33" s="148"/>
      <c r="Z33" s="148"/>
      <c r="AA33" s="148"/>
      <c r="AB33" s="148"/>
      <c r="AC33" s="148"/>
      <c r="AD33" s="148"/>
      <c r="AE33" s="148"/>
      <c r="AF33" s="20"/>
      <c r="AG33" s="20"/>
      <c r="AH33" s="20"/>
      <c r="AI33" s="20"/>
      <c r="AJ33" s="20"/>
      <c r="AK33" s="159">
        <v>0</v>
      </c>
      <c r="AL33" s="148"/>
      <c r="AM33" s="148"/>
      <c r="AN33" s="148"/>
      <c r="AO33" s="148"/>
      <c r="AP33" s="20"/>
      <c r="AQ33" s="20"/>
      <c r="AR33" s="21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</row>
    <row r="34" spans="1:91" ht="6.75" customHeight="1">
      <c r="A34" s="15"/>
      <c r="B34" s="16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6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</row>
    <row r="35" spans="1:91" ht="25.5" customHeight="1">
      <c r="A35" s="15"/>
      <c r="B35" s="16"/>
      <c r="C35" s="22"/>
      <c r="D35" s="23" t="s">
        <v>41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 t="s">
        <v>42</v>
      </c>
      <c r="U35" s="24"/>
      <c r="V35" s="24"/>
      <c r="W35" s="24"/>
      <c r="X35" s="167" t="s">
        <v>43</v>
      </c>
      <c r="Y35" s="144"/>
      <c r="Z35" s="144"/>
      <c r="AA35" s="144"/>
      <c r="AB35" s="144"/>
      <c r="AC35" s="24"/>
      <c r="AD35" s="24"/>
      <c r="AE35" s="24"/>
      <c r="AF35" s="24"/>
      <c r="AG35" s="24"/>
      <c r="AH35" s="24"/>
      <c r="AI35" s="24"/>
      <c r="AJ35" s="24"/>
      <c r="AK35" s="160">
        <f>SUM(AK26:AK33)</f>
        <v>0</v>
      </c>
      <c r="AL35" s="144"/>
      <c r="AM35" s="144"/>
      <c r="AN35" s="144"/>
      <c r="AO35" s="146"/>
      <c r="AP35" s="22"/>
      <c r="AQ35" s="22"/>
      <c r="AR35" s="16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</row>
    <row r="36" spans="1:91" ht="6.75" customHeight="1">
      <c r="A36" s="15"/>
      <c r="B36" s="1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6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</row>
    <row r="37" spans="1:91" ht="14.25" customHeight="1">
      <c r="A37" s="15"/>
      <c r="B37" s="16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6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</row>
    <row r="38" spans="1:91" ht="14.25" customHeight="1">
      <c r="A38" s="2"/>
      <c r="B38" s="6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6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</row>
    <row r="39" spans="1:91" ht="14.25" customHeight="1">
      <c r="A39" s="2"/>
      <c r="B39" s="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6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</row>
    <row r="40" spans="1:91" ht="14.25" customHeight="1">
      <c r="A40" s="2"/>
      <c r="B40" s="6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6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</row>
    <row r="41" spans="1:91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6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</row>
    <row r="42" spans="1:91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6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</row>
    <row r="43" spans="1:91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6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</row>
    <row r="44" spans="1:91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6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</row>
    <row r="45" spans="1:91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6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</row>
    <row r="46" spans="1:91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6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</row>
    <row r="47" spans="1:91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6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</row>
    <row r="48" spans="1:91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6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</row>
    <row r="49" spans="1:91" ht="14.25" customHeight="1">
      <c r="A49" s="15"/>
      <c r="B49" s="16"/>
      <c r="C49" s="15"/>
      <c r="D49" s="26" t="s">
        <v>44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6" t="s">
        <v>45</v>
      </c>
      <c r="AI49" s="27"/>
      <c r="AJ49" s="27"/>
      <c r="AK49" s="27"/>
      <c r="AL49" s="27"/>
      <c r="AM49" s="27"/>
      <c r="AN49" s="27"/>
      <c r="AO49" s="27"/>
      <c r="AP49" s="15"/>
      <c r="AQ49" s="15"/>
      <c r="AR49" s="16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</row>
    <row r="50" spans="1:91" ht="15.75" customHeight="1">
      <c r="A50" s="2"/>
      <c r="B50" s="6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6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</row>
    <row r="51" spans="1:91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6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</row>
    <row r="52" spans="1:91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6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</row>
    <row r="53" spans="1:91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6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</row>
    <row r="54" spans="1:91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6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</row>
    <row r="55" spans="1:91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6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</row>
    <row r="56" spans="1:91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6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</row>
    <row r="57" spans="1:91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6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</row>
    <row r="58" spans="1:91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6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</row>
    <row r="59" spans="1:91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6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</row>
    <row r="60" spans="1:91" ht="15.75" customHeight="1">
      <c r="A60" s="15"/>
      <c r="B60" s="16"/>
      <c r="C60" s="15"/>
      <c r="D60" s="28" t="s">
        <v>46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28" t="s">
        <v>47</v>
      </c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28" t="s">
        <v>46</v>
      </c>
      <c r="AI60" s="18"/>
      <c r="AJ60" s="18"/>
      <c r="AK60" s="18"/>
      <c r="AL60" s="18"/>
      <c r="AM60" s="28" t="s">
        <v>47</v>
      </c>
      <c r="AN60" s="18"/>
      <c r="AO60" s="18"/>
      <c r="AP60" s="15"/>
      <c r="AQ60" s="15"/>
      <c r="AR60" s="16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</row>
    <row r="61" spans="1:91" ht="15.75" customHeight="1">
      <c r="A61" s="2"/>
      <c r="B61" s="6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6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</row>
    <row r="62" spans="1:91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6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</row>
    <row r="63" spans="1:91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6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</row>
    <row r="64" spans="1:91" ht="15.75" customHeight="1">
      <c r="A64" s="15"/>
      <c r="B64" s="16"/>
      <c r="C64" s="15"/>
      <c r="D64" s="26" t="s">
        <v>48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6" t="s">
        <v>49</v>
      </c>
      <c r="AI64" s="27"/>
      <c r="AJ64" s="27"/>
      <c r="AK64" s="27"/>
      <c r="AL64" s="27"/>
      <c r="AM64" s="27"/>
      <c r="AN64" s="27"/>
      <c r="AO64" s="27"/>
      <c r="AP64" s="15"/>
      <c r="AQ64" s="15"/>
      <c r="AR64" s="16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</row>
    <row r="65" spans="1:91" ht="15.75" customHeight="1">
      <c r="A65" s="2"/>
      <c r="B65" s="6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6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</row>
    <row r="66" spans="1:91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6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</row>
    <row r="67" spans="1:91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6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</row>
    <row r="68" spans="1:91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6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</row>
    <row r="69" spans="1:91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6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</row>
    <row r="70" spans="1:91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6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</row>
    <row r="71" spans="1:91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6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</row>
    <row r="72" spans="1:91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6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</row>
    <row r="73" spans="1:91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6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</row>
    <row r="74" spans="1:91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6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</row>
    <row r="75" spans="1:91" ht="15.75" customHeight="1">
      <c r="A75" s="15"/>
      <c r="B75" s="16"/>
      <c r="C75" s="15"/>
      <c r="D75" s="28" t="s">
        <v>46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28" t="s">
        <v>47</v>
      </c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28" t="s">
        <v>46</v>
      </c>
      <c r="AI75" s="18"/>
      <c r="AJ75" s="18"/>
      <c r="AK75" s="18"/>
      <c r="AL75" s="18"/>
      <c r="AM75" s="28" t="s">
        <v>47</v>
      </c>
      <c r="AN75" s="18"/>
      <c r="AO75" s="18"/>
      <c r="AP75" s="15"/>
      <c r="AQ75" s="15"/>
      <c r="AR75" s="16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</row>
    <row r="76" spans="1:91" ht="15.75" customHeight="1">
      <c r="A76" s="15"/>
      <c r="B76" s="16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6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</row>
    <row r="77" spans="1:91" ht="6.75" customHeight="1">
      <c r="A77" s="15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16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</row>
    <row r="78" spans="1:9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</row>
    <row r="79" spans="1:9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</row>
    <row r="80" spans="1:9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</row>
    <row r="81" spans="1:91" ht="6.75" customHeight="1">
      <c r="A81" s="15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16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</row>
    <row r="82" spans="1:91" ht="24.75" customHeight="1">
      <c r="A82" s="15"/>
      <c r="B82" s="16"/>
      <c r="C82" s="7" t="s">
        <v>50</v>
      </c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6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</row>
    <row r="83" spans="1:91" ht="6.75" customHeight="1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6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</row>
    <row r="84" spans="1:91" ht="12" customHeight="1">
      <c r="A84" s="33"/>
      <c r="B84" s="34"/>
      <c r="C84" s="12" t="s">
        <v>12</v>
      </c>
      <c r="D84" s="33"/>
      <c r="E84" s="33"/>
      <c r="F84" s="33"/>
      <c r="G84" s="33"/>
      <c r="H84" s="33"/>
      <c r="I84" s="33"/>
      <c r="J84" s="33"/>
      <c r="K84" s="33"/>
      <c r="L84" s="33" t="str">
        <f t="shared" ref="L84:L85" si="0">K5</f>
        <v>019</v>
      </c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4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</row>
    <row r="85" spans="1:91" ht="36.75" customHeight="1">
      <c r="A85" s="35"/>
      <c r="B85" s="36"/>
      <c r="C85" s="37" t="s">
        <v>14</v>
      </c>
      <c r="D85" s="35"/>
      <c r="E85" s="35"/>
      <c r="F85" s="35"/>
      <c r="G85" s="35"/>
      <c r="H85" s="35"/>
      <c r="I85" s="35"/>
      <c r="J85" s="35"/>
      <c r="K85" s="35"/>
      <c r="L85" s="151" t="str">
        <f t="shared" si="0"/>
        <v>Výměna výběhů Liberec</v>
      </c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35"/>
      <c r="AQ85" s="35"/>
      <c r="AR85" s="36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</row>
    <row r="86" spans="1:91" ht="6.75" customHeight="1">
      <c r="A86" s="15"/>
      <c r="B86" s="16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6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</row>
    <row r="87" spans="1:91" ht="12" customHeight="1">
      <c r="A87" s="15"/>
      <c r="B87" s="16"/>
      <c r="C87" s="12" t="s">
        <v>18</v>
      </c>
      <c r="D87" s="15"/>
      <c r="E87" s="15"/>
      <c r="F87" s="15"/>
      <c r="G87" s="15"/>
      <c r="H87" s="15"/>
      <c r="I87" s="15"/>
      <c r="J87" s="15"/>
      <c r="K87" s="15"/>
      <c r="L87" s="38" t="str">
        <f>IF(K8="","",K8)</f>
        <v>Liberec</v>
      </c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2" t="s">
        <v>20</v>
      </c>
      <c r="AJ87" s="15"/>
      <c r="AK87" s="15"/>
      <c r="AL87" s="15"/>
      <c r="AM87" s="152" t="str">
        <f>IF(AN8= "","",AN8)</f>
        <v>5. 3. 2025</v>
      </c>
      <c r="AN87" s="148"/>
      <c r="AO87" s="15"/>
      <c r="AP87" s="15"/>
      <c r="AQ87" s="15"/>
      <c r="AR87" s="16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</row>
    <row r="88" spans="1:91" ht="6.75" customHeight="1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6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</row>
    <row r="89" spans="1:91" ht="15" customHeight="1">
      <c r="A89" s="15"/>
      <c r="B89" s="16"/>
      <c r="C89" s="12" t="s">
        <v>22</v>
      </c>
      <c r="D89" s="15"/>
      <c r="E89" s="15"/>
      <c r="F89" s="15"/>
      <c r="G89" s="15"/>
      <c r="H89" s="15"/>
      <c r="I89" s="15"/>
      <c r="J89" s="15"/>
      <c r="K89" s="15"/>
      <c r="L89" s="33" t="str">
        <f>IF(E11= "","",E11)</f>
        <v xml:space="preserve"> </v>
      </c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2" t="s">
        <v>27</v>
      </c>
      <c r="AJ89" s="15"/>
      <c r="AK89" s="15"/>
      <c r="AL89" s="15"/>
      <c r="AM89" s="153" t="str">
        <f>IF(E17="","",E17)</f>
        <v xml:space="preserve"> </v>
      </c>
      <c r="AN89" s="148"/>
      <c r="AO89" s="148"/>
      <c r="AP89" s="148"/>
      <c r="AQ89" s="15"/>
      <c r="AR89" s="16"/>
      <c r="AS89" s="154" t="s">
        <v>51</v>
      </c>
      <c r="AT89" s="155"/>
      <c r="AU89" s="40"/>
      <c r="AV89" s="40"/>
      <c r="AW89" s="40"/>
      <c r="AX89" s="40"/>
      <c r="AY89" s="40"/>
      <c r="AZ89" s="40"/>
      <c r="BA89" s="40"/>
      <c r="BB89" s="40"/>
      <c r="BC89" s="40"/>
      <c r="BD89" s="41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</row>
    <row r="90" spans="1:91" ht="15" customHeight="1">
      <c r="A90" s="15"/>
      <c r="B90" s="16"/>
      <c r="C90" s="12" t="s">
        <v>26</v>
      </c>
      <c r="D90" s="15"/>
      <c r="E90" s="15"/>
      <c r="F90" s="15"/>
      <c r="G90" s="15"/>
      <c r="H90" s="15"/>
      <c r="I90" s="15"/>
      <c r="J90" s="15"/>
      <c r="K90" s="15"/>
      <c r="L90" s="33" t="str">
        <f>IF(E14="","",E14)</f>
        <v xml:space="preserve"> </v>
      </c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2" t="s">
        <v>29</v>
      </c>
      <c r="AJ90" s="15"/>
      <c r="AK90" s="15"/>
      <c r="AL90" s="15"/>
      <c r="AM90" s="153" t="str">
        <f>IF(E20="","",E20)</f>
        <v xml:space="preserve"> </v>
      </c>
      <c r="AN90" s="148"/>
      <c r="AO90" s="148"/>
      <c r="AP90" s="148"/>
      <c r="AQ90" s="15"/>
      <c r="AR90" s="16"/>
      <c r="AS90" s="156"/>
      <c r="AT90" s="148"/>
      <c r="AU90" s="15"/>
      <c r="AV90" s="15"/>
      <c r="AW90" s="15"/>
      <c r="AX90" s="15"/>
      <c r="AY90" s="15"/>
      <c r="AZ90" s="15"/>
      <c r="BA90" s="15"/>
      <c r="BB90" s="15"/>
      <c r="BC90" s="15"/>
      <c r="BD90" s="42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</row>
    <row r="91" spans="1:91" ht="10.5" customHeight="1">
      <c r="A91" s="15"/>
      <c r="B91" s="16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6"/>
      <c r="AS91" s="156"/>
      <c r="AT91" s="148"/>
      <c r="AU91" s="15"/>
      <c r="AV91" s="15"/>
      <c r="AW91" s="15"/>
      <c r="AX91" s="15"/>
      <c r="AY91" s="15"/>
      <c r="AZ91" s="15"/>
      <c r="BA91" s="15"/>
      <c r="BB91" s="15"/>
      <c r="BC91" s="15"/>
      <c r="BD91" s="42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</row>
    <row r="92" spans="1:91" ht="29.25" customHeight="1">
      <c r="A92" s="15"/>
      <c r="B92" s="16"/>
      <c r="C92" s="143" t="s">
        <v>52</v>
      </c>
      <c r="D92" s="144"/>
      <c r="E92" s="144"/>
      <c r="F92" s="144"/>
      <c r="G92" s="144"/>
      <c r="H92" s="43"/>
      <c r="I92" s="145" t="s">
        <v>53</v>
      </c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68" t="s">
        <v>54</v>
      </c>
      <c r="AH92" s="144"/>
      <c r="AI92" s="144"/>
      <c r="AJ92" s="144"/>
      <c r="AK92" s="144"/>
      <c r="AL92" s="144"/>
      <c r="AM92" s="144"/>
      <c r="AN92" s="145" t="s">
        <v>55</v>
      </c>
      <c r="AO92" s="144"/>
      <c r="AP92" s="146"/>
      <c r="AQ92" s="44" t="s">
        <v>56</v>
      </c>
      <c r="AR92" s="16"/>
      <c r="AS92" s="45" t="s">
        <v>57</v>
      </c>
      <c r="AT92" s="46" t="s">
        <v>58</v>
      </c>
      <c r="AU92" s="46" t="s">
        <v>59</v>
      </c>
      <c r="AV92" s="46" t="s">
        <v>60</v>
      </c>
      <c r="AW92" s="46" t="s">
        <v>61</v>
      </c>
      <c r="AX92" s="46" t="s">
        <v>62</v>
      </c>
      <c r="AY92" s="46" t="s">
        <v>63</v>
      </c>
      <c r="AZ92" s="46" t="s">
        <v>64</v>
      </c>
      <c r="BA92" s="46" t="s">
        <v>65</v>
      </c>
      <c r="BB92" s="46" t="s">
        <v>66</v>
      </c>
      <c r="BC92" s="46" t="s">
        <v>67</v>
      </c>
      <c r="BD92" s="47" t="s">
        <v>68</v>
      </c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</row>
    <row r="93" spans="1:91" ht="10.5" customHeight="1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6"/>
      <c r="AS93" s="48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1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</row>
    <row r="94" spans="1:91" ht="32.25" customHeight="1">
      <c r="A94" s="49"/>
      <c r="B94" s="50"/>
      <c r="C94" s="51" t="s">
        <v>69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150">
        <f>ROUND(SUM(AG95:AG97),2)</f>
        <v>0</v>
      </c>
      <c r="AH94" s="148"/>
      <c r="AI94" s="148"/>
      <c r="AJ94" s="148"/>
      <c r="AK94" s="148"/>
      <c r="AL94" s="148"/>
      <c r="AM94" s="148"/>
      <c r="AN94" s="169">
        <f t="shared" ref="AN94:AN97" si="1">SUM(AG94,AT94)</f>
        <v>0</v>
      </c>
      <c r="AO94" s="148"/>
      <c r="AP94" s="148"/>
      <c r="AQ94" s="54" t="s">
        <v>1</v>
      </c>
      <c r="AR94" s="50"/>
      <c r="AS94" s="55">
        <f>ROUND(SUM(AS95:AS97),2)</f>
        <v>0</v>
      </c>
      <c r="AT94" s="56">
        <f t="shared" ref="AT94:AT97" si="2">ROUND(SUM(AV94:AW94),2)</f>
        <v>0</v>
      </c>
      <c r="AU94" s="57">
        <f>ROUND(SUM(AU95:AU97),5)</f>
        <v>0</v>
      </c>
      <c r="AV94" s="56">
        <f>ROUND(AZ94*L29,2)</f>
        <v>0</v>
      </c>
      <c r="AW94" s="56">
        <f>ROUND(BA94*L30,2)</f>
        <v>0</v>
      </c>
      <c r="AX94" s="56">
        <f>ROUND(BB94*L29,2)</f>
        <v>0</v>
      </c>
      <c r="AY94" s="56">
        <f>ROUND(BC94*L30,2)</f>
        <v>0</v>
      </c>
      <c r="AZ94" s="56">
        <f t="shared" ref="AZ94:BD94" si="3">ROUND(SUM(AZ95:AZ97),2)</f>
        <v>0</v>
      </c>
      <c r="BA94" s="56">
        <f t="shared" si="3"/>
        <v>0</v>
      </c>
      <c r="BB94" s="56">
        <f t="shared" si="3"/>
        <v>0</v>
      </c>
      <c r="BC94" s="56">
        <f t="shared" si="3"/>
        <v>0</v>
      </c>
      <c r="BD94" s="58">
        <f t="shared" si="3"/>
        <v>0</v>
      </c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59" t="s">
        <v>70</v>
      </c>
      <c r="BT94" s="59" t="s">
        <v>71</v>
      </c>
      <c r="BU94" s="60" t="s">
        <v>72</v>
      </c>
      <c r="BV94" s="59" t="s">
        <v>73</v>
      </c>
      <c r="BW94" s="59" t="s">
        <v>4</v>
      </c>
      <c r="BX94" s="59" t="s">
        <v>74</v>
      </c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59" t="s">
        <v>1</v>
      </c>
      <c r="CM94" s="49"/>
    </row>
    <row r="95" spans="1:91" ht="16.5" customHeight="1">
      <c r="A95" s="61" t="s">
        <v>75</v>
      </c>
      <c r="B95" s="62"/>
      <c r="C95" s="63"/>
      <c r="D95" s="147" t="s">
        <v>76</v>
      </c>
      <c r="E95" s="148"/>
      <c r="F95" s="148"/>
      <c r="G95" s="148"/>
      <c r="H95" s="148"/>
      <c r="I95" s="64"/>
      <c r="J95" s="147" t="s">
        <v>77</v>
      </c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9">
        <f>'I - Spodní stavba'!J30</f>
        <v>0</v>
      </c>
      <c r="AH95" s="148"/>
      <c r="AI95" s="148"/>
      <c r="AJ95" s="148"/>
      <c r="AK95" s="148"/>
      <c r="AL95" s="148"/>
      <c r="AM95" s="148"/>
      <c r="AN95" s="149">
        <f t="shared" si="1"/>
        <v>0</v>
      </c>
      <c r="AO95" s="148"/>
      <c r="AP95" s="148"/>
      <c r="AQ95" s="65" t="s">
        <v>78</v>
      </c>
      <c r="AR95" s="62"/>
      <c r="AS95" s="66">
        <v>0</v>
      </c>
      <c r="AT95" s="67">
        <f t="shared" si="2"/>
        <v>0</v>
      </c>
      <c r="AU95" s="68">
        <f>'I - Spodní stavba'!P119</f>
        <v>0</v>
      </c>
      <c r="AV95" s="67">
        <f>'I - Spodní stavba'!J33</f>
        <v>0</v>
      </c>
      <c r="AW95" s="67">
        <f>'I - Spodní stavba'!J34</f>
        <v>0</v>
      </c>
      <c r="AX95" s="67">
        <f>'I - Spodní stavba'!J35</f>
        <v>0</v>
      </c>
      <c r="AY95" s="67">
        <f>'I - Spodní stavba'!J36</f>
        <v>0</v>
      </c>
      <c r="AZ95" s="67">
        <f>'I - Spodní stavba'!F33</f>
        <v>0</v>
      </c>
      <c r="BA95" s="67">
        <f>'I - Spodní stavba'!F34</f>
        <v>0</v>
      </c>
      <c r="BB95" s="67">
        <f>'I - Spodní stavba'!F35</f>
        <v>0</v>
      </c>
      <c r="BC95" s="67">
        <f>'I - Spodní stavba'!F36</f>
        <v>0</v>
      </c>
      <c r="BD95" s="69">
        <f>'I - Spodní stavba'!F37</f>
        <v>0</v>
      </c>
      <c r="BE95" s="70"/>
      <c r="BF95" s="70"/>
      <c r="BG95" s="70"/>
      <c r="BH95" s="70"/>
      <c r="BI95" s="70"/>
      <c r="BJ95" s="70"/>
      <c r="BK95" s="70"/>
      <c r="BL95" s="70"/>
      <c r="BM95" s="70"/>
      <c r="BN95" s="70"/>
      <c r="BO95" s="70"/>
      <c r="BP95" s="70"/>
      <c r="BQ95" s="70"/>
      <c r="BR95" s="70"/>
      <c r="BS95" s="70"/>
      <c r="BT95" s="71" t="s">
        <v>79</v>
      </c>
      <c r="BU95" s="70"/>
      <c r="BV95" s="71" t="s">
        <v>73</v>
      </c>
      <c r="BW95" s="71" t="s">
        <v>80</v>
      </c>
      <c r="BX95" s="71" t="s">
        <v>4</v>
      </c>
      <c r="BY95" s="70"/>
      <c r="BZ95" s="70"/>
      <c r="CA95" s="70"/>
      <c r="CB95" s="70"/>
      <c r="CC95" s="70"/>
      <c r="CD95" s="70"/>
      <c r="CE95" s="70"/>
      <c r="CF95" s="70"/>
      <c r="CG95" s="70"/>
      <c r="CH95" s="70"/>
      <c r="CI95" s="70"/>
      <c r="CJ95" s="70"/>
      <c r="CK95" s="70"/>
      <c r="CL95" s="71" t="s">
        <v>1</v>
      </c>
      <c r="CM95" s="71" t="s">
        <v>81</v>
      </c>
    </row>
    <row r="96" spans="1:91" ht="16.5" customHeight="1">
      <c r="A96" s="61" t="s">
        <v>75</v>
      </c>
      <c r="B96" s="62"/>
      <c r="C96" s="63"/>
      <c r="D96" s="147" t="s">
        <v>82</v>
      </c>
      <c r="E96" s="148"/>
      <c r="F96" s="148"/>
      <c r="G96" s="148"/>
      <c r="H96" s="148"/>
      <c r="I96" s="64"/>
      <c r="J96" s="147" t="s">
        <v>83</v>
      </c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9">
        <f>'II - Umělý trávník III. g...'!J30</f>
        <v>0</v>
      </c>
      <c r="AH96" s="148"/>
      <c r="AI96" s="148"/>
      <c r="AJ96" s="148"/>
      <c r="AK96" s="148"/>
      <c r="AL96" s="148"/>
      <c r="AM96" s="148"/>
      <c r="AN96" s="149">
        <f t="shared" si="1"/>
        <v>0</v>
      </c>
      <c r="AO96" s="148"/>
      <c r="AP96" s="148"/>
      <c r="AQ96" s="65" t="s">
        <v>78</v>
      </c>
      <c r="AR96" s="62"/>
      <c r="AS96" s="66">
        <v>0</v>
      </c>
      <c r="AT96" s="67">
        <f t="shared" si="2"/>
        <v>0</v>
      </c>
      <c r="AU96" s="68">
        <f>'II - Umělý trávník III. g...'!P118</f>
        <v>0</v>
      </c>
      <c r="AV96" s="67">
        <f>'II - Umělý trávník III. g...'!J33</f>
        <v>0</v>
      </c>
      <c r="AW96" s="67">
        <f>'II - Umělý trávník III. g...'!J34</f>
        <v>0</v>
      </c>
      <c r="AX96" s="67">
        <f>'II - Umělý trávník III. g...'!J35</f>
        <v>0</v>
      </c>
      <c r="AY96" s="67">
        <f>'II - Umělý trávník III. g...'!J36</f>
        <v>0</v>
      </c>
      <c r="AZ96" s="67">
        <f>'II - Umělý trávník III. g...'!F33</f>
        <v>0</v>
      </c>
      <c r="BA96" s="67">
        <f>'II - Umělý trávník III. g...'!F34</f>
        <v>0</v>
      </c>
      <c r="BB96" s="67">
        <f>'II - Umělý trávník III. g...'!F35</f>
        <v>0</v>
      </c>
      <c r="BC96" s="67">
        <f>'II - Umělý trávník III. g...'!F36</f>
        <v>0</v>
      </c>
      <c r="BD96" s="69">
        <f>'II - Umělý trávník III. g...'!F37</f>
        <v>0</v>
      </c>
      <c r="BE96" s="70"/>
      <c r="BF96" s="70"/>
      <c r="BG96" s="70"/>
      <c r="BH96" s="70"/>
      <c r="BI96" s="70"/>
      <c r="BJ96" s="70"/>
      <c r="BK96" s="70"/>
      <c r="BL96" s="70"/>
      <c r="BM96" s="70"/>
      <c r="BN96" s="70"/>
      <c r="BO96" s="70"/>
      <c r="BP96" s="70"/>
      <c r="BQ96" s="70"/>
      <c r="BR96" s="70"/>
      <c r="BS96" s="70"/>
      <c r="BT96" s="71" t="s">
        <v>79</v>
      </c>
      <c r="BU96" s="70"/>
      <c r="BV96" s="71" t="s">
        <v>73</v>
      </c>
      <c r="BW96" s="71" t="s">
        <v>84</v>
      </c>
      <c r="BX96" s="71" t="s">
        <v>4</v>
      </c>
      <c r="BY96" s="70"/>
      <c r="BZ96" s="70"/>
      <c r="CA96" s="70"/>
      <c r="CB96" s="70"/>
      <c r="CC96" s="70"/>
      <c r="CD96" s="70"/>
      <c r="CE96" s="70"/>
      <c r="CF96" s="70"/>
      <c r="CG96" s="70"/>
      <c r="CH96" s="70"/>
      <c r="CI96" s="70"/>
      <c r="CJ96" s="70"/>
      <c r="CK96" s="70"/>
      <c r="CL96" s="71" t="s">
        <v>1</v>
      </c>
      <c r="CM96" s="71" t="s">
        <v>81</v>
      </c>
    </row>
    <row r="97" spans="1:91" ht="16.5" customHeight="1">
      <c r="A97" s="61" t="s">
        <v>75</v>
      </c>
      <c r="B97" s="62"/>
      <c r="C97" s="63"/>
      <c r="D97" s="147" t="s">
        <v>85</v>
      </c>
      <c r="E97" s="148"/>
      <c r="F97" s="148"/>
      <c r="G97" s="148"/>
      <c r="H97" s="148"/>
      <c r="I97" s="64"/>
      <c r="J97" s="147" t="s">
        <v>86</v>
      </c>
      <c r="K97" s="148"/>
      <c r="L97" s="148"/>
      <c r="M97" s="148"/>
      <c r="N97" s="148"/>
      <c r="O97" s="148"/>
      <c r="P97" s="148"/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9">
        <f>'III - Technické vybavení'!J30</f>
        <v>0</v>
      </c>
      <c r="AH97" s="148"/>
      <c r="AI97" s="148"/>
      <c r="AJ97" s="148"/>
      <c r="AK97" s="148"/>
      <c r="AL97" s="148"/>
      <c r="AM97" s="148"/>
      <c r="AN97" s="149">
        <f t="shared" si="1"/>
        <v>0</v>
      </c>
      <c r="AO97" s="148"/>
      <c r="AP97" s="148"/>
      <c r="AQ97" s="65" t="s">
        <v>78</v>
      </c>
      <c r="AR97" s="62"/>
      <c r="AS97" s="72">
        <v>0</v>
      </c>
      <c r="AT97" s="73">
        <f t="shared" si="2"/>
        <v>0</v>
      </c>
      <c r="AU97" s="74">
        <f>'III - Technické vybavení'!P118</f>
        <v>0</v>
      </c>
      <c r="AV97" s="73">
        <f>'III - Technické vybavení'!J33</f>
        <v>0</v>
      </c>
      <c r="AW97" s="73">
        <f>'III - Technické vybavení'!J34</f>
        <v>0</v>
      </c>
      <c r="AX97" s="73">
        <f>'III - Technické vybavení'!J35</f>
        <v>0</v>
      </c>
      <c r="AY97" s="73">
        <f>'III - Technické vybavení'!J36</f>
        <v>0</v>
      </c>
      <c r="AZ97" s="73">
        <f>'III - Technické vybavení'!F33</f>
        <v>0</v>
      </c>
      <c r="BA97" s="73">
        <f>'III - Technické vybavení'!F34</f>
        <v>0</v>
      </c>
      <c r="BB97" s="73">
        <f>'III - Technické vybavení'!F35</f>
        <v>0</v>
      </c>
      <c r="BC97" s="73">
        <f>'III - Technické vybavení'!F36</f>
        <v>0</v>
      </c>
      <c r="BD97" s="75">
        <f>'III - Technické vybavení'!F37</f>
        <v>0</v>
      </c>
      <c r="BE97" s="70"/>
      <c r="BF97" s="70"/>
      <c r="BG97" s="70"/>
      <c r="BH97" s="70"/>
      <c r="BI97" s="70"/>
      <c r="BJ97" s="70"/>
      <c r="BK97" s="70"/>
      <c r="BL97" s="70"/>
      <c r="BM97" s="70"/>
      <c r="BN97" s="70"/>
      <c r="BO97" s="70"/>
      <c r="BP97" s="70"/>
      <c r="BQ97" s="70"/>
      <c r="BR97" s="70"/>
      <c r="BS97" s="70"/>
      <c r="BT97" s="71" t="s">
        <v>79</v>
      </c>
      <c r="BU97" s="70"/>
      <c r="BV97" s="71" t="s">
        <v>73</v>
      </c>
      <c r="BW97" s="71" t="s">
        <v>87</v>
      </c>
      <c r="BX97" s="71" t="s">
        <v>4</v>
      </c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1" t="s">
        <v>1</v>
      </c>
      <c r="CM97" s="71" t="s">
        <v>81</v>
      </c>
    </row>
    <row r="98" spans="1:91" ht="30" customHeight="1">
      <c r="A98" s="15"/>
      <c r="B98" s="16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6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</row>
    <row r="99" spans="1:91" ht="6.75" customHeight="1">
      <c r="A99" s="15"/>
      <c r="B99" s="29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16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</row>
    <row r="100" spans="1:9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</row>
  </sheetData>
  <mergeCells count="48">
    <mergeCell ref="J97:AF97"/>
    <mergeCell ref="AN94:AP94"/>
    <mergeCell ref="AK35:AO35"/>
    <mergeCell ref="K5:AO5"/>
    <mergeCell ref="K6:AO6"/>
    <mergeCell ref="E23:AN23"/>
    <mergeCell ref="AK26:AO26"/>
    <mergeCell ref="L28:P28"/>
    <mergeCell ref="W28:AE28"/>
    <mergeCell ref="L29:P29"/>
    <mergeCell ref="X35:AB35"/>
    <mergeCell ref="AK28:AO28"/>
    <mergeCell ref="AK29:AO29"/>
    <mergeCell ref="AK30:AO30"/>
    <mergeCell ref="AK31:AO31"/>
    <mergeCell ref="AK32:AO32"/>
    <mergeCell ref="AR2:BE2"/>
    <mergeCell ref="L32:P32"/>
    <mergeCell ref="L33:P33"/>
    <mergeCell ref="W29:AE29"/>
    <mergeCell ref="W30:AE30"/>
    <mergeCell ref="L30:P30"/>
    <mergeCell ref="W31:AE31"/>
    <mergeCell ref="L31:P31"/>
    <mergeCell ref="W32:AE32"/>
    <mergeCell ref="W33:AE33"/>
    <mergeCell ref="AK33:AO33"/>
    <mergeCell ref="L85:AO85"/>
    <mergeCell ref="AM87:AN87"/>
    <mergeCell ref="AM89:AP89"/>
    <mergeCell ref="AS89:AT91"/>
    <mergeCell ref="AM90:AP90"/>
    <mergeCell ref="C92:G92"/>
    <mergeCell ref="AN92:AP92"/>
    <mergeCell ref="D95:H95"/>
    <mergeCell ref="D96:H96"/>
    <mergeCell ref="D97:H97"/>
    <mergeCell ref="AG95:AM95"/>
    <mergeCell ref="AG94:AM94"/>
    <mergeCell ref="AN96:AP96"/>
    <mergeCell ref="AN97:AP97"/>
    <mergeCell ref="AG97:AM97"/>
    <mergeCell ref="I92:AF92"/>
    <mergeCell ref="AG92:AM92"/>
    <mergeCell ref="AN95:AP95"/>
    <mergeCell ref="J95:AF95"/>
    <mergeCell ref="AG96:AM96"/>
    <mergeCell ref="J96:AF96"/>
  </mergeCells>
  <hyperlinks>
    <hyperlink ref="A95" location="'I - Spodní stavba'!C2" display="/"/>
    <hyperlink ref="A96" location="'II - Umělý trávník III. g...'!C2" display="/"/>
    <hyperlink ref="A97" location="'III - Technické vybavení'!C2" display="/"/>
  </hyperlink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34"/>
  <sheetViews>
    <sheetView showGridLines="0" tabSelected="1" topLeftCell="A128" workbookViewId="0">
      <selection activeCell="H133" sqref="H133"/>
    </sheetView>
  </sheetViews>
  <sheetFormatPr defaultColWidth="16.83203125" defaultRowHeight="15" customHeight="1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5" ht="11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7" t="s">
        <v>5</v>
      </c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80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81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4.75" customHeight="1">
      <c r="A4" s="2"/>
      <c r="B4" s="6"/>
      <c r="C4" s="2"/>
      <c r="D4" s="7" t="s">
        <v>88</v>
      </c>
      <c r="E4" s="2"/>
      <c r="F4" s="2"/>
      <c r="G4" s="2"/>
      <c r="H4" s="2"/>
      <c r="I4" s="2"/>
      <c r="J4" s="2"/>
      <c r="K4" s="2"/>
      <c r="L4" s="6"/>
      <c r="M4" s="76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3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12" customHeight="1">
      <c r="A6" s="2"/>
      <c r="B6" s="6"/>
      <c r="C6" s="2"/>
      <c r="D6" s="12" t="s">
        <v>14</v>
      </c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16.5" customHeight="1">
      <c r="A7" s="2"/>
      <c r="B7" s="6"/>
      <c r="C7" s="2"/>
      <c r="D7" s="2"/>
      <c r="E7" s="170" t="str">
        <f>'Rekapitulace stavby'!K6</f>
        <v>Výměna výběhů Liberec</v>
      </c>
      <c r="F7" s="148"/>
      <c r="G7" s="148"/>
      <c r="H7" s="148"/>
      <c r="I7" s="2"/>
      <c r="J7" s="2"/>
      <c r="K7" s="2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ht="12" customHeight="1">
      <c r="A8" s="15"/>
      <c r="B8" s="16"/>
      <c r="C8" s="15"/>
      <c r="D8" s="12" t="s">
        <v>89</v>
      </c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ht="16.5" customHeight="1">
      <c r="A9" s="15"/>
      <c r="B9" s="16"/>
      <c r="C9" s="15"/>
      <c r="D9" s="15"/>
      <c r="E9" s="151" t="s">
        <v>90</v>
      </c>
      <c r="F9" s="148"/>
      <c r="G9" s="148"/>
      <c r="H9" s="148"/>
      <c r="I9" s="15"/>
      <c r="J9" s="15"/>
      <c r="K9" s="15"/>
      <c r="L9" s="16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 ht="11.25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ht="12" customHeight="1">
      <c r="A11" s="15"/>
      <c r="B11" s="16"/>
      <c r="C11" s="15"/>
      <c r="D11" s="12" t="s">
        <v>16</v>
      </c>
      <c r="E11" s="15"/>
      <c r="F11" s="10" t="s">
        <v>1</v>
      </c>
      <c r="G11" s="15"/>
      <c r="H11" s="15"/>
      <c r="I11" s="12" t="s">
        <v>17</v>
      </c>
      <c r="J11" s="10" t="s">
        <v>1</v>
      </c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1:65" ht="12" customHeight="1">
      <c r="A12" s="15"/>
      <c r="B12" s="16"/>
      <c r="C12" s="15"/>
      <c r="D12" s="12" t="s">
        <v>18</v>
      </c>
      <c r="E12" s="15"/>
      <c r="F12" s="10" t="s">
        <v>24</v>
      </c>
      <c r="G12" s="15"/>
      <c r="H12" s="15"/>
      <c r="I12" s="12" t="s">
        <v>20</v>
      </c>
      <c r="J12" s="39" t="str">
        <f>'Rekapitulace stavby'!AN8</f>
        <v>5. 3. 2025</v>
      </c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 ht="10.5" customHeight="1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 ht="12" customHeight="1">
      <c r="A14" s="15"/>
      <c r="B14" s="16"/>
      <c r="C14" s="15"/>
      <c r="D14" s="12" t="s">
        <v>22</v>
      </c>
      <c r="E14" s="15"/>
      <c r="F14" s="15"/>
      <c r="G14" s="15"/>
      <c r="H14" s="15"/>
      <c r="I14" s="12" t="s">
        <v>23</v>
      </c>
      <c r="J14" s="10" t="str">
        <f>IF('Rekapitulace stavby'!AN10="","",'Rekapitulace stavby'!AN10)</f>
        <v/>
      </c>
      <c r="K14" s="15"/>
      <c r="L14" s="1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 ht="18" customHeight="1">
      <c r="A15" s="15"/>
      <c r="B15" s="16"/>
      <c r="C15" s="15"/>
      <c r="D15" s="15"/>
      <c r="E15" s="10" t="str">
        <f>IF('Rekapitulace stavby'!E11="","",'Rekapitulace stavby'!E11)</f>
        <v xml:space="preserve"> </v>
      </c>
      <c r="F15" s="15"/>
      <c r="G15" s="15"/>
      <c r="H15" s="15"/>
      <c r="I15" s="12" t="s">
        <v>25</v>
      </c>
      <c r="J15" s="10" t="str">
        <f>IF('Rekapitulace stavby'!AN11="","",'Rekapitulace stavby'!AN11)</f>
        <v/>
      </c>
      <c r="K15" s="15"/>
      <c r="L15" s="16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 ht="6.75" customHeight="1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 ht="12" customHeight="1">
      <c r="A17" s="15"/>
      <c r="B17" s="16"/>
      <c r="C17" s="15"/>
      <c r="D17" s="12" t="s">
        <v>26</v>
      </c>
      <c r="E17" s="15"/>
      <c r="F17" s="15"/>
      <c r="G17" s="15"/>
      <c r="H17" s="15"/>
      <c r="I17" s="12" t="s">
        <v>23</v>
      </c>
      <c r="J17" s="10" t="str">
        <f>'Rekapitulace stavby'!AN13</f>
        <v/>
      </c>
      <c r="K17" s="15"/>
      <c r="L17" s="1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ht="18" customHeight="1">
      <c r="A18" s="15"/>
      <c r="B18" s="16"/>
      <c r="C18" s="15"/>
      <c r="D18" s="15"/>
      <c r="E18" s="161" t="str">
        <f>'Rekapitulace stavby'!E14</f>
        <v xml:space="preserve"> </v>
      </c>
      <c r="F18" s="148"/>
      <c r="G18" s="148"/>
      <c r="H18" s="148"/>
      <c r="I18" s="12" t="s">
        <v>25</v>
      </c>
      <c r="J18" s="10" t="str">
        <f>'Rekapitulace stavby'!AN14</f>
        <v/>
      </c>
      <c r="K18" s="15"/>
      <c r="L18" s="1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 ht="6.75" customHeight="1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 ht="12" customHeight="1">
      <c r="A20" s="15"/>
      <c r="B20" s="16"/>
      <c r="C20" s="15"/>
      <c r="D20" s="12" t="s">
        <v>27</v>
      </c>
      <c r="E20" s="15"/>
      <c r="F20" s="15"/>
      <c r="G20" s="15"/>
      <c r="H20" s="15"/>
      <c r="I20" s="12" t="s">
        <v>23</v>
      </c>
      <c r="J20" s="10" t="str">
        <f>IF('Rekapitulace stavby'!AN16="","",'Rekapitulace stavby'!AN16)</f>
        <v/>
      </c>
      <c r="K20" s="15"/>
      <c r="L20" s="1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 ht="18" customHeight="1">
      <c r="A21" s="15"/>
      <c r="B21" s="16"/>
      <c r="C21" s="15"/>
      <c r="D21" s="15"/>
      <c r="E21" s="10" t="str">
        <f>IF('Rekapitulace stavby'!E17="","",'Rekapitulace stavby'!E17)</f>
        <v xml:space="preserve"> </v>
      </c>
      <c r="F21" s="15"/>
      <c r="G21" s="15"/>
      <c r="H21" s="15"/>
      <c r="I21" s="12" t="s">
        <v>25</v>
      </c>
      <c r="J21" s="10" t="str">
        <f>IF('Rekapitulace stavby'!AN17="","",'Rekapitulace stavby'!AN17)</f>
        <v/>
      </c>
      <c r="K21" s="15"/>
      <c r="L21" s="1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 ht="6.75" customHeight="1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 ht="12" customHeight="1">
      <c r="A23" s="15"/>
      <c r="B23" s="16"/>
      <c r="C23" s="15"/>
      <c r="D23" s="12" t="s">
        <v>29</v>
      </c>
      <c r="E23" s="15"/>
      <c r="F23" s="15"/>
      <c r="G23" s="15"/>
      <c r="H23" s="15"/>
      <c r="I23" s="12" t="s">
        <v>23</v>
      </c>
      <c r="J23" s="10" t="str">
        <f>IF('Rekapitulace stavby'!AN19="","",'Rekapitulace stavby'!AN19)</f>
        <v/>
      </c>
      <c r="K23" s="15"/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ht="18" customHeight="1">
      <c r="A24" s="15"/>
      <c r="B24" s="16"/>
      <c r="C24" s="15"/>
      <c r="D24" s="15"/>
      <c r="E24" s="10" t="str">
        <f>IF('Rekapitulace stavby'!E20="","",'Rekapitulace stavby'!E20)</f>
        <v xml:space="preserve"> </v>
      </c>
      <c r="F24" s="15"/>
      <c r="G24" s="15"/>
      <c r="H24" s="15"/>
      <c r="I24" s="12" t="s">
        <v>25</v>
      </c>
      <c r="J24" s="10" t="str">
        <f>IF('Rekapitulace stavby'!AN20="","",'Rekapitulace stavby'!AN20)</f>
        <v/>
      </c>
      <c r="K24" s="15"/>
      <c r="L24" s="16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 ht="6.75" customHeight="1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 ht="12" customHeight="1">
      <c r="A26" s="15"/>
      <c r="B26" s="16"/>
      <c r="C26" s="15"/>
      <c r="D26" s="12" t="s">
        <v>30</v>
      </c>
      <c r="E26" s="15"/>
      <c r="F26" s="15"/>
      <c r="G26" s="15"/>
      <c r="H26" s="15"/>
      <c r="I26" s="15"/>
      <c r="J26" s="15"/>
      <c r="K26" s="15"/>
      <c r="L26" s="16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 ht="16.5" customHeight="1">
      <c r="A27" s="77"/>
      <c r="B27" s="78"/>
      <c r="C27" s="77"/>
      <c r="D27" s="77"/>
      <c r="E27" s="163" t="s">
        <v>1</v>
      </c>
      <c r="F27" s="148"/>
      <c r="G27" s="148"/>
      <c r="H27" s="148"/>
      <c r="I27" s="77"/>
      <c r="J27" s="77"/>
      <c r="K27" s="77"/>
      <c r="L27" s="78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</row>
    <row r="28" spans="1:65" ht="6.75" customHeight="1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 ht="6.75" customHeight="1">
      <c r="A29" s="15"/>
      <c r="B29" s="16"/>
      <c r="C29" s="15"/>
      <c r="D29" s="40"/>
      <c r="E29" s="40"/>
      <c r="F29" s="40"/>
      <c r="G29" s="40"/>
      <c r="H29" s="40"/>
      <c r="I29" s="40"/>
      <c r="J29" s="40"/>
      <c r="K29" s="40"/>
      <c r="L29" s="16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 ht="24.75" customHeight="1">
      <c r="A30" s="15"/>
      <c r="B30" s="16"/>
      <c r="C30" s="15"/>
      <c r="D30" s="79" t="s">
        <v>31</v>
      </c>
      <c r="E30" s="15"/>
      <c r="F30" s="15"/>
      <c r="G30" s="15"/>
      <c r="H30" s="15"/>
      <c r="I30" s="15"/>
      <c r="J30" s="53">
        <f>ROUND(J119, 2)</f>
        <v>0</v>
      </c>
      <c r="K30" s="15"/>
      <c r="L30" s="16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 ht="6.75" customHeight="1">
      <c r="A31" s="15"/>
      <c r="B31" s="16"/>
      <c r="C31" s="15"/>
      <c r="D31" s="40"/>
      <c r="E31" s="40"/>
      <c r="F31" s="40"/>
      <c r="G31" s="40"/>
      <c r="H31" s="40"/>
      <c r="I31" s="40"/>
      <c r="J31" s="40"/>
      <c r="K31" s="40"/>
      <c r="L31" s="1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 ht="14.25" customHeight="1">
      <c r="A32" s="15"/>
      <c r="B32" s="16"/>
      <c r="C32" s="15"/>
      <c r="D32" s="15"/>
      <c r="E32" s="15"/>
      <c r="F32" s="19" t="s">
        <v>33</v>
      </c>
      <c r="G32" s="15"/>
      <c r="H32" s="15"/>
      <c r="I32" s="19" t="s">
        <v>32</v>
      </c>
      <c r="J32" s="19" t="s">
        <v>34</v>
      </c>
      <c r="K32" s="15"/>
      <c r="L32" s="16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5" ht="14.25" customHeight="1">
      <c r="A33" s="15"/>
      <c r="B33" s="16"/>
      <c r="C33" s="15"/>
      <c r="D33" s="80" t="s">
        <v>35</v>
      </c>
      <c r="E33" s="12" t="s">
        <v>36</v>
      </c>
      <c r="F33" s="81">
        <f>ROUND((SUM(BE119:BE133)),  2)</f>
        <v>0</v>
      </c>
      <c r="G33" s="15"/>
      <c r="H33" s="15"/>
      <c r="I33" s="82">
        <v>0.21</v>
      </c>
      <c r="J33" s="81">
        <f>ROUND(((SUM(BE119:BE133))*I33),  2)</f>
        <v>0</v>
      </c>
      <c r="K33" s="15"/>
      <c r="L33" s="16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</row>
    <row r="34" spans="1:65" ht="14.25" customHeight="1">
      <c r="A34" s="15"/>
      <c r="B34" s="16"/>
      <c r="C34" s="15"/>
      <c r="D34" s="15"/>
      <c r="E34" s="12" t="s">
        <v>37</v>
      </c>
      <c r="F34" s="81">
        <f>ROUND((SUM(BF119:BF133)),  2)</f>
        <v>0</v>
      </c>
      <c r="G34" s="15"/>
      <c r="H34" s="15"/>
      <c r="I34" s="82">
        <v>0.12</v>
      </c>
      <c r="J34" s="81">
        <f>ROUND(((SUM(BF119:BF133))*I34),  2)</f>
        <v>0</v>
      </c>
      <c r="K34" s="15"/>
      <c r="L34" s="16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</row>
    <row r="35" spans="1:65" ht="14.25" hidden="1" customHeight="1">
      <c r="A35" s="15"/>
      <c r="B35" s="16"/>
      <c r="C35" s="15"/>
      <c r="D35" s="15"/>
      <c r="E35" s="12" t="s">
        <v>38</v>
      </c>
      <c r="F35" s="81">
        <f>ROUND((SUM(BG119:BG133)),  2)</f>
        <v>0</v>
      </c>
      <c r="G35" s="15"/>
      <c r="H35" s="15"/>
      <c r="I35" s="82">
        <v>0.21</v>
      </c>
      <c r="J35" s="81">
        <f t="shared" ref="J35:J37" si="0">0</f>
        <v>0</v>
      </c>
      <c r="K35" s="15"/>
      <c r="L35" s="1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</row>
    <row r="36" spans="1:65" ht="14.25" hidden="1" customHeight="1">
      <c r="A36" s="15"/>
      <c r="B36" s="16"/>
      <c r="C36" s="15"/>
      <c r="D36" s="15"/>
      <c r="E36" s="12" t="s">
        <v>39</v>
      </c>
      <c r="F36" s="81">
        <f>ROUND((SUM(BH119:BH133)),  2)</f>
        <v>0</v>
      </c>
      <c r="G36" s="15"/>
      <c r="H36" s="15"/>
      <c r="I36" s="82">
        <v>0.12</v>
      </c>
      <c r="J36" s="81">
        <f t="shared" si="0"/>
        <v>0</v>
      </c>
      <c r="K36" s="15"/>
      <c r="L36" s="16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 ht="14.25" hidden="1" customHeight="1">
      <c r="A37" s="15"/>
      <c r="B37" s="16"/>
      <c r="C37" s="15"/>
      <c r="D37" s="15"/>
      <c r="E37" s="12" t="s">
        <v>40</v>
      </c>
      <c r="F37" s="81">
        <f>ROUND((SUM(BI119:BI133)),  2)</f>
        <v>0</v>
      </c>
      <c r="G37" s="15"/>
      <c r="H37" s="15"/>
      <c r="I37" s="82">
        <v>0</v>
      </c>
      <c r="J37" s="81">
        <f t="shared" si="0"/>
        <v>0</v>
      </c>
      <c r="K37" s="15"/>
      <c r="L37" s="16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 ht="6.75" customHeight="1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 ht="24.75" customHeight="1">
      <c r="A39" s="15"/>
      <c r="B39" s="16"/>
      <c r="C39" s="83"/>
      <c r="D39" s="84" t="s">
        <v>41</v>
      </c>
      <c r="E39" s="43"/>
      <c r="F39" s="43"/>
      <c r="G39" s="85" t="s">
        <v>42</v>
      </c>
      <c r="H39" s="86" t="s">
        <v>43</v>
      </c>
      <c r="I39" s="43"/>
      <c r="J39" s="87">
        <f>SUM(J30:J37)</f>
        <v>0</v>
      </c>
      <c r="K39" s="88"/>
      <c r="L39" s="16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 ht="14.25" customHeight="1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65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spans="1:65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65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spans="1:65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spans="1:65" ht="14.25" customHeight="1">
      <c r="A50" s="15"/>
      <c r="B50" s="16"/>
      <c r="C50" s="15"/>
      <c r="D50" s="26" t="s">
        <v>44</v>
      </c>
      <c r="E50" s="27"/>
      <c r="F50" s="27"/>
      <c r="G50" s="26" t="s">
        <v>45</v>
      </c>
      <c r="H50" s="27"/>
      <c r="I50" s="27"/>
      <c r="J50" s="27"/>
      <c r="K50" s="27"/>
      <c r="L50" s="16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spans="1:65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spans="1:65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65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65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spans="1:65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spans="1:65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spans="1:65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5.75" customHeight="1">
      <c r="A61" s="15"/>
      <c r="B61" s="16"/>
      <c r="C61" s="15"/>
      <c r="D61" s="28" t="s">
        <v>46</v>
      </c>
      <c r="E61" s="18"/>
      <c r="F61" s="89" t="s">
        <v>47</v>
      </c>
      <c r="G61" s="28" t="s">
        <v>46</v>
      </c>
      <c r="H61" s="18"/>
      <c r="I61" s="18"/>
      <c r="J61" s="90" t="s">
        <v>47</v>
      </c>
      <c r="K61" s="18"/>
      <c r="L61" s="16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spans="1:65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spans="1:65" ht="15.75" customHeight="1">
      <c r="A65" s="15"/>
      <c r="B65" s="16"/>
      <c r="C65" s="15"/>
      <c r="D65" s="26" t="s">
        <v>48</v>
      </c>
      <c r="E65" s="27"/>
      <c r="F65" s="27"/>
      <c r="G65" s="26" t="s">
        <v>49</v>
      </c>
      <c r="H65" s="27"/>
      <c r="I65" s="27"/>
      <c r="J65" s="27"/>
      <c r="K65" s="27"/>
      <c r="L65" s="16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spans="1:65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spans="1:65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spans="1:65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spans="1:65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5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spans="1:65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spans="1:65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spans="1:65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65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5" ht="15.75" customHeight="1">
      <c r="A76" s="15"/>
      <c r="B76" s="16"/>
      <c r="C76" s="15"/>
      <c r="D76" s="28" t="s">
        <v>46</v>
      </c>
      <c r="E76" s="18"/>
      <c r="F76" s="89" t="s">
        <v>47</v>
      </c>
      <c r="G76" s="28" t="s">
        <v>46</v>
      </c>
      <c r="H76" s="18"/>
      <c r="I76" s="18"/>
      <c r="J76" s="90" t="s">
        <v>47</v>
      </c>
      <c r="K76" s="18"/>
      <c r="L76" s="16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 ht="14.25" customHeight="1">
      <c r="A77" s="15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16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spans="1:6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6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65" ht="6.75" customHeight="1">
      <c r="A81" s="15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6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 ht="24.75" customHeight="1">
      <c r="A82" s="15"/>
      <c r="B82" s="16"/>
      <c r="C82" s="7" t="s">
        <v>91</v>
      </c>
      <c r="D82" s="15"/>
      <c r="E82" s="15"/>
      <c r="F82" s="15"/>
      <c r="G82" s="15"/>
      <c r="H82" s="15"/>
      <c r="I82" s="15"/>
      <c r="J82" s="15"/>
      <c r="K82" s="15"/>
      <c r="L82" s="16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 ht="6.75" customHeight="1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6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 ht="12" customHeight="1">
      <c r="A84" s="15"/>
      <c r="B84" s="16"/>
      <c r="C84" s="12" t="s">
        <v>14</v>
      </c>
      <c r="D84" s="15"/>
      <c r="E84" s="15"/>
      <c r="F84" s="15"/>
      <c r="G84" s="15"/>
      <c r="H84" s="15"/>
      <c r="I84" s="15"/>
      <c r="J84" s="15"/>
      <c r="K84" s="15"/>
      <c r="L84" s="16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 ht="16.5" customHeight="1">
      <c r="A85" s="15"/>
      <c r="B85" s="16"/>
      <c r="C85" s="15"/>
      <c r="D85" s="15"/>
      <c r="E85" s="170" t="str">
        <f>E7</f>
        <v>Výměna výběhů Liberec</v>
      </c>
      <c r="F85" s="148"/>
      <c r="G85" s="148"/>
      <c r="H85" s="148"/>
      <c r="I85" s="15"/>
      <c r="J85" s="15"/>
      <c r="K85" s="15"/>
      <c r="L85" s="16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 ht="12" customHeight="1">
      <c r="A86" s="15"/>
      <c r="B86" s="16"/>
      <c r="C86" s="12" t="s">
        <v>89</v>
      </c>
      <c r="D86" s="15"/>
      <c r="E86" s="15"/>
      <c r="F86" s="15"/>
      <c r="G86" s="15"/>
      <c r="H86" s="15"/>
      <c r="I86" s="15"/>
      <c r="J86" s="15"/>
      <c r="K86" s="15"/>
      <c r="L86" s="16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 ht="16.5" customHeight="1">
      <c r="A87" s="15"/>
      <c r="B87" s="16"/>
      <c r="C87" s="15"/>
      <c r="D87" s="15"/>
      <c r="E87" s="151" t="str">
        <f>E9</f>
        <v>I - Spodní stavba</v>
      </c>
      <c r="F87" s="148"/>
      <c r="G87" s="148"/>
      <c r="H87" s="148"/>
      <c r="I87" s="15"/>
      <c r="J87" s="15"/>
      <c r="K87" s="15"/>
      <c r="L87" s="16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 ht="6.75" customHeight="1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6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 ht="12" customHeight="1">
      <c r="A89" s="15"/>
      <c r="B89" s="16"/>
      <c r="C89" s="12" t="s">
        <v>18</v>
      </c>
      <c r="D89" s="15"/>
      <c r="E89" s="15"/>
      <c r="F89" s="10" t="str">
        <f>F12</f>
        <v xml:space="preserve"> </v>
      </c>
      <c r="G89" s="15"/>
      <c r="H89" s="15"/>
      <c r="I89" s="12" t="s">
        <v>20</v>
      </c>
      <c r="J89" s="39" t="str">
        <f>IF(J12="","",J12)</f>
        <v>5. 3. 2025</v>
      </c>
      <c r="K89" s="15"/>
      <c r="L89" s="16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 ht="6.75" customHeight="1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6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 ht="15" customHeight="1">
      <c r="A91" s="15"/>
      <c r="B91" s="16"/>
      <c r="C91" s="12" t="s">
        <v>22</v>
      </c>
      <c r="D91" s="15"/>
      <c r="E91" s="15"/>
      <c r="F91" s="10" t="str">
        <f>E15</f>
        <v xml:space="preserve"> </v>
      </c>
      <c r="G91" s="15"/>
      <c r="H91" s="15"/>
      <c r="I91" s="12" t="s">
        <v>27</v>
      </c>
      <c r="J91" s="13" t="str">
        <f>E21</f>
        <v xml:space="preserve"> </v>
      </c>
      <c r="K91" s="15"/>
      <c r="L91" s="16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 ht="15" customHeight="1">
      <c r="A92" s="15"/>
      <c r="B92" s="16"/>
      <c r="C92" s="12" t="s">
        <v>26</v>
      </c>
      <c r="D92" s="15"/>
      <c r="E92" s="15"/>
      <c r="F92" s="10" t="str">
        <f>IF(E18="","",E18)</f>
        <v xml:space="preserve"> </v>
      </c>
      <c r="G92" s="15"/>
      <c r="H92" s="15"/>
      <c r="I92" s="12" t="s">
        <v>29</v>
      </c>
      <c r="J92" s="13" t="str">
        <f>E24</f>
        <v xml:space="preserve"> </v>
      </c>
      <c r="K92" s="15"/>
      <c r="L92" s="16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 ht="9.75" customHeight="1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6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 ht="29.25" customHeight="1">
      <c r="A94" s="15"/>
      <c r="B94" s="16"/>
      <c r="C94" s="91" t="s">
        <v>92</v>
      </c>
      <c r="D94" s="83"/>
      <c r="E94" s="83"/>
      <c r="F94" s="83"/>
      <c r="G94" s="83"/>
      <c r="H94" s="83"/>
      <c r="I94" s="83"/>
      <c r="J94" s="92" t="s">
        <v>93</v>
      </c>
      <c r="K94" s="83"/>
      <c r="L94" s="16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 ht="9.75" customHeight="1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6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 ht="22.5" customHeight="1">
      <c r="A96" s="15"/>
      <c r="B96" s="16"/>
      <c r="C96" s="93" t="s">
        <v>94</v>
      </c>
      <c r="D96" s="15"/>
      <c r="E96" s="15"/>
      <c r="F96" s="15"/>
      <c r="G96" s="15"/>
      <c r="H96" s="15"/>
      <c r="I96" s="15"/>
      <c r="J96" s="53">
        <f t="shared" ref="J96:J98" si="1">J119</f>
        <v>0</v>
      </c>
      <c r="K96" s="15"/>
      <c r="L96" s="16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3" t="s">
        <v>95</v>
      </c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 ht="24.75" customHeight="1">
      <c r="A97" s="94"/>
      <c r="B97" s="95"/>
      <c r="C97" s="94"/>
      <c r="D97" s="96" t="s">
        <v>96</v>
      </c>
      <c r="E97" s="97"/>
      <c r="F97" s="97"/>
      <c r="G97" s="97"/>
      <c r="H97" s="97"/>
      <c r="I97" s="97"/>
      <c r="J97" s="98">
        <f t="shared" si="1"/>
        <v>0</v>
      </c>
      <c r="K97" s="94"/>
      <c r="L97" s="95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</row>
    <row r="98" spans="1:65" ht="19.5" customHeight="1">
      <c r="A98" s="99"/>
      <c r="B98" s="100"/>
      <c r="C98" s="99"/>
      <c r="D98" s="101" t="s">
        <v>97</v>
      </c>
      <c r="E98" s="102"/>
      <c r="F98" s="102"/>
      <c r="G98" s="102"/>
      <c r="H98" s="102"/>
      <c r="I98" s="102"/>
      <c r="J98" s="103">
        <f t="shared" si="1"/>
        <v>0</v>
      </c>
      <c r="K98" s="99"/>
      <c r="L98" s="100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</row>
    <row r="99" spans="1:65" ht="19.5" customHeight="1">
      <c r="A99" s="99"/>
      <c r="B99" s="100"/>
      <c r="C99" s="99"/>
      <c r="D99" s="101" t="s">
        <v>98</v>
      </c>
      <c r="E99" s="102"/>
      <c r="F99" s="102"/>
      <c r="G99" s="102"/>
      <c r="H99" s="102"/>
      <c r="I99" s="102"/>
      <c r="J99" s="103">
        <f>J129</f>
        <v>0</v>
      </c>
      <c r="K99" s="99"/>
      <c r="L99" s="100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</row>
    <row r="100" spans="1:65" ht="21.75" customHeight="1">
      <c r="A100" s="15"/>
      <c r="B100" s="16"/>
      <c r="C100" s="15"/>
      <c r="D100" s="15"/>
      <c r="E100" s="15"/>
      <c r="F100" s="15"/>
      <c r="G100" s="15"/>
      <c r="H100" s="15"/>
      <c r="I100" s="15"/>
      <c r="J100" s="15"/>
      <c r="K100" s="15"/>
      <c r="L100" s="16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 ht="6.75" customHeight="1">
      <c r="A101" s="15"/>
      <c r="B101" s="29"/>
      <c r="C101" s="30"/>
      <c r="D101" s="30"/>
      <c r="E101" s="30"/>
      <c r="F101" s="30"/>
      <c r="G101" s="30"/>
      <c r="H101" s="30"/>
      <c r="I101" s="30"/>
      <c r="J101" s="30"/>
      <c r="K101" s="30"/>
      <c r="L101" s="16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</row>
    <row r="102" spans="1:6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1:6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1:65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1:65" ht="6.75" customHeight="1">
      <c r="A105" s="15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16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 ht="24.75" customHeight="1">
      <c r="A106" s="15"/>
      <c r="B106" s="16"/>
      <c r="C106" s="7" t="s">
        <v>99</v>
      </c>
      <c r="D106" s="15"/>
      <c r="E106" s="15"/>
      <c r="F106" s="15"/>
      <c r="G106" s="15"/>
      <c r="H106" s="15"/>
      <c r="I106" s="15"/>
      <c r="J106" s="15"/>
      <c r="K106" s="15"/>
      <c r="L106" s="16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 ht="6.75" customHeight="1">
      <c r="A107" s="15"/>
      <c r="B107" s="16"/>
      <c r="C107" s="15"/>
      <c r="D107" s="15"/>
      <c r="E107" s="15"/>
      <c r="F107" s="15"/>
      <c r="G107" s="15"/>
      <c r="H107" s="15"/>
      <c r="I107" s="15"/>
      <c r="J107" s="15"/>
      <c r="K107" s="15"/>
      <c r="L107" s="16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 ht="12" customHeight="1">
      <c r="A108" s="15"/>
      <c r="B108" s="16"/>
      <c r="C108" s="12" t="s">
        <v>14</v>
      </c>
      <c r="D108" s="15"/>
      <c r="E108" s="15"/>
      <c r="F108" s="15"/>
      <c r="G108" s="15"/>
      <c r="H108" s="15"/>
      <c r="I108" s="15"/>
      <c r="J108" s="15"/>
      <c r="K108" s="15"/>
      <c r="L108" s="16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 ht="16.5" customHeight="1">
      <c r="A109" s="15"/>
      <c r="B109" s="16"/>
      <c r="C109" s="15"/>
      <c r="D109" s="15"/>
      <c r="E109" s="170" t="str">
        <f>E7</f>
        <v>Výměna výběhů Liberec</v>
      </c>
      <c r="F109" s="148"/>
      <c r="G109" s="148"/>
      <c r="H109" s="148"/>
      <c r="I109" s="15"/>
      <c r="J109" s="15"/>
      <c r="K109" s="15"/>
      <c r="L109" s="16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 ht="12" customHeight="1">
      <c r="A110" s="15"/>
      <c r="B110" s="16"/>
      <c r="C110" s="12" t="s">
        <v>89</v>
      </c>
      <c r="D110" s="15"/>
      <c r="E110" s="15"/>
      <c r="F110" s="15"/>
      <c r="G110" s="15"/>
      <c r="H110" s="15"/>
      <c r="I110" s="15"/>
      <c r="J110" s="15"/>
      <c r="K110" s="15"/>
      <c r="L110" s="16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 ht="16.5" customHeight="1">
      <c r="A111" s="15"/>
      <c r="B111" s="16"/>
      <c r="C111" s="15"/>
      <c r="D111" s="15"/>
      <c r="E111" s="151" t="str">
        <f>E9</f>
        <v>I - Spodní stavba</v>
      </c>
      <c r="F111" s="148"/>
      <c r="G111" s="148"/>
      <c r="H111" s="148"/>
      <c r="I111" s="15"/>
      <c r="J111" s="15"/>
      <c r="K111" s="15"/>
      <c r="L111" s="16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 ht="6.75" customHeight="1">
      <c r="A112" s="15"/>
      <c r="B112" s="16"/>
      <c r="C112" s="15"/>
      <c r="D112" s="15"/>
      <c r="E112" s="15"/>
      <c r="F112" s="15"/>
      <c r="G112" s="15"/>
      <c r="H112" s="15"/>
      <c r="I112" s="15"/>
      <c r="J112" s="15"/>
      <c r="K112" s="15"/>
      <c r="L112" s="16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 ht="12" customHeight="1">
      <c r="A113" s="15"/>
      <c r="B113" s="16"/>
      <c r="C113" s="12" t="s">
        <v>18</v>
      </c>
      <c r="D113" s="15"/>
      <c r="E113" s="15"/>
      <c r="F113" s="10" t="str">
        <f>F12</f>
        <v xml:space="preserve"> </v>
      </c>
      <c r="G113" s="15"/>
      <c r="H113" s="15"/>
      <c r="I113" s="12" t="s">
        <v>20</v>
      </c>
      <c r="J113" s="39" t="str">
        <f>IF(J12="","",J12)</f>
        <v>5. 3. 2025</v>
      </c>
      <c r="K113" s="15"/>
      <c r="L113" s="16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 ht="6.75" customHeight="1">
      <c r="A114" s="15"/>
      <c r="B114" s="16"/>
      <c r="C114" s="15"/>
      <c r="D114" s="15"/>
      <c r="E114" s="15"/>
      <c r="F114" s="15"/>
      <c r="G114" s="15"/>
      <c r="H114" s="15"/>
      <c r="I114" s="15"/>
      <c r="J114" s="15"/>
      <c r="K114" s="15"/>
      <c r="L114" s="16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 ht="15" customHeight="1">
      <c r="A115" s="15"/>
      <c r="B115" s="16"/>
      <c r="C115" s="12" t="s">
        <v>22</v>
      </c>
      <c r="D115" s="15"/>
      <c r="E115" s="15"/>
      <c r="F115" s="10" t="str">
        <f>E15</f>
        <v xml:space="preserve"> </v>
      </c>
      <c r="G115" s="15"/>
      <c r="H115" s="15"/>
      <c r="I115" s="12" t="s">
        <v>27</v>
      </c>
      <c r="J115" s="13" t="str">
        <f>E21</f>
        <v xml:space="preserve"> </v>
      </c>
      <c r="K115" s="15"/>
      <c r="L115" s="16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 ht="15" customHeight="1">
      <c r="A116" s="15"/>
      <c r="B116" s="16"/>
      <c r="C116" s="12" t="s">
        <v>26</v>
      </c>
      <c r="D116" s="15"/>
      <c r="E116" s="15"/>
      <c r="F116" s="10" t="str">
        <f>IF(E18="","",E18)</f>
        <v xml:space="preserve"> </v>
      </c>
      <c r="G116" s="15"/>
      <c r="H116" s="15"/>
      <c r="I116" s="12" t="s">
        <v>29</v>
      </c>
      <c r="J116" s="13" t="str">
        <f>E24</f>
        <v xml:space="preserve"> </v>
      </c>
      <c r="K116" s="15"/>
      <c r="L116" s="16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 ht="9.75" customHeight="1">
      <c r="A117" s="15"/>
      <c r="B117" s="16"/>
      <c r="C117" s="15"/>
      <c r="D117" s="15"/>
      <c r="E117" s="15"/>
      <c r="F117" s="15"/>
      <c r="G117" s="15"/>
      <c r="H117" s="15"/>
      <c r="I117" s="15"/>
      <c r="J117" s="15"/>
      <c r="K117" s="15"/>
      <c r="L117" s="16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</row>
    <row r="118" spans="1:65" ht="29.25" customHeight="1">
      <c r="A118" s="104"/>
      <c r="B118" s="105"/>
      <c r="C118" s="106" t="s">
        <v>100</v>
      </c>
      <c r="D118" s="107" t="s">
        <v>56</v>
      </c>
      <c r="E118" s="107" t="s">
        <v>52</v>
      </c>
      <c r="F118" s="107" t="s">
        <v>53</v>
      </c>
      <c r="G118" s="107" t="s">
        <v>101</v>
      </c>
      <c r="H118" s="107" t="s">
        <v>102</v>
      </c>
      <c r="I118" s="107" t="s">
        <v>103</v>
      </c>
      <c r="J118" s="108" t="s">
        <v>93</v>
      </c>
      <c r="K118" s="109" t="s">
        <v>104</v>
      </c>
      <c r="L118" s="105"/>
      <c r="M118" s="45" t="s">
        <v>1</v>
      </c>
      <c r="N118" s="46" t="s">
        <v>35</v>
      </c>
      <c r="O118" s="46" t="s">
        <v>105</v>
      </c>
      <c r="P118" s="46" t="s">
        <v>106</v>
      </c>
      <c r="Q118" s="46" t="s">
        <v>107</v>
      </c>
      <c r="R118" s="46" t="s">
        <v>108</v>
      </c>
      <c r="S118" s="46" t="s">
        <v>109</v>
      </c>
      <c r="T118" s="47" t="s">
        <v>110</v>
      </c>
      <c r="U118" s="104"/>
      <c r="V118" s="104"/>
      <c r="W118" s="104"/>
      <c r="X118" s="104"/>
      <c r="Y118" s="104"/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</row>
    <row r="119" spans="1:65" ht="22.5" customHeight="1">
      <c r="A119" s="15"/>
      <c r="B119" s="16"/>
      <c r="C119" s="51" t="s">
        <v>111</v>
      </c>
      <c r="D119" s="15"/>
      <c r="E119" s="15"/>
      <c r="F119" s="15"/>
      <c r="G119" s="15"/>
      <c r="H119" s="15"/>
      <c r="I119" s="15"/>
      <c r="J119" s="110">
        <f t="shared" ref="J119:J121" si="2">BK119</f>
        <v>0</v>
      </c>
      <c r="K119" s="15"/>
      <c r="L119" s="16"/>
      <c r="M119" s="48"/>
      <c r="N119" s="40"/>
      <c r="O119" s="40"/>
      <c r="P119" s="111">
        <f>P120</f>
        <v>0</v>
      </c>
      <c r="Q119" s="40"/>
      <c r="R119" s="111">
        <f>R120</f>
        <v>0</v>
      </c>
      <c r="S119" s="40"/>
      <c r="T119" s="112">
        <f>T120</f>
        <v>0</v>
      </c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3" t="s">
        <v>70</v>
      </c>
      <c r="AU119" s="3" t="s">
        <v>95</v>
      </c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13">
        <f>BK120</f>
        <v>0</v>
      </c>
      <c r="BL119" s="15"/>
      <c r="BM119" s="15"/>
    </row>
    <row r="120" spans="1:65" ht="25.5" customHeight="1">
      <c r="A120" s="114"/>
      <c r="B120" s="115"/>
      <c r="C120" s="114"/>
      <c r="D120" s="116" t="s">
        <v>70</v>
      </c>
      <c r="E120" s="117" t="s">
        <v>112</v>
      </c>
      <c r="F120" s="117" t="s">
        <v>113</v>
      </c>
      <c r="G120" s="114"/>
      <c r="H120" s="114"/>
      <c r="I120" s="114"/>
      <c r="J120" s="118">
        <f t="shared" si="2"/>
        <v>0</v>
      </c>
      <c r="K120" s="114"/>
      <c r="L120" s="115"/>
      <c r="M120" s="119"/>
      <c r="N120" s="114"/>
      <c r="O120" s="114"/>
      <c r="P120" s="120">
        <f>P121+P129</f>
        <v>0</v>
      </c>
      <c r="Q120" s="114"/>
      <c r="R120" s="120">
        <f>R121+R129</f>
        <v>0</v>
      </c>
      <c r="S120" s="114"/>
      <c r="T120" s="121">
        <f>T121+T129</f>
        <v>0</v>
      </c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6" t="s">
        <v>79</v>
      </c>
      <c r="AS120" s="114"/>
      <c r="AT120" s="122" t="s">
        <v>70</v>
      </c>
      <c r="AU120" s="122" t="s">
        <v>71</v>
      </c>
      <c r="AV120" s="114"/>
      <c r="AW120" s="114"/>
      <c r="AX120" s="114"/>
      <c r="AY120" s="116" t="s">
        <v>114</v>
      </c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23">
        <f>BK121+BK129</f>
        <v>0</v>
      </c>
      <c r="BL120" s="114"/>
      <c r="BM120" s="114"/>
    </row>
    <row r="121" spans="1:65" ht="22.5" customHeight="1">
      <c r="A121" s="114"/>
      <c r="B121" s="115"/>
      <c r="C121" s="114"/>
      <c r="D121" s="116" t="s">
        <v>70</v>
      </c>
      <c r="E121" s="124" t="s">
        <v>115</v>
      </c>
      <c r="F121" s="124" t="s">
        <v>116</v>
      </c>
      <c r="G121" s="114"/>
      <c r="H121" s="114"/>
      <c r="I121" s="114"/>
      <c r="J121" s="125">
        <f t="shared" si="2"/>
        <v>0</v>
      </c>
      <c r="K121" s="114"/>
      <c r="L121" s="115"/>
      <c r="M121" s="119"/>
      <c r="N121" s="114"/>
      <c r="O121" s="114"/>
      <c r="P121" s="120">
        <f>SUM(P122:P128)</f>
        <v>0</v>
      </c>
      <c r="Q121" s="114"/>
      <c r="R121" s="120">
        <f>SUM(R122:R128)</f>
        <v>0</v>
      </c>
      <c r="S121" s="114"/>
      <c r="T121" s="121">
        <f>SUM(T122:T128)</f>
        <v>0</v>
      </c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6" t="s">
        <v>79</v>
      </c>
      <c r="AS121" s="114"/>
      <c r="AT121" s="122" t="s">
        <v>70</v>
      </c>
      <c r="AU121" s="122" t="s">
        <v>79</v>
      </c>
      <c r="AV121" s="114"/>
      <c r="AW121" s="114"/>
      <c r="AX121" s="114"/>
      <c r="AY121" s="116" t="s">
        <v>114</v>
      </c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BJ121" s="114"/>
      <c r="BK121" s="123">
        <f>SUM(BK122:BK128)</f>
        <v>0</v>
      </c>
      <c r="BL121" s="114"/>
      <c r="BM121" s="114"/>
    </row>
    <row r="122" spans="1:65" ht="24" customHeight="1">
      <c r="A122" s="15"/>
      <c r="B122" s="16"/>
      <c r="C122" s="126" t="s">
        <v>79</v>
      </c>
      <c r="D122" s="126" t="s">
        <v>117</v>
      </c>
      <c r="E122" s="127" t="s">
        <v>118</v>
      </c>
      <c r="F122" s="128" t="s">
        <v>119</v>
      </c>
      <c r="G122" s="129" t="s">
        <v>120</v>
      </c>
      <c r="H122" s="130">
        <v>2</v>
      </c>
      <c r="I122" s="131">
        <v>0</v>
      </c>
      <c r="J122" s="131">
        <f t="shared" ref="J122:J128" si="3">ROUND(I122*H122,2)</f>
        <v>0</v>
      </c>
      <c r="K122" s="132"/>
      <c r="L122" s="16"/>
      <c r="M122" s="133" t="s">
        <v>1</v>
      </c>
      <c r="N122" s="134" t="s">
        <v>36</v>
      </c>
      <c r="O122" s="135">
        <v>0</v>
      </c>
      <c r="P122" s="135">
        <f t="shared" ref="P122:P128" si="4">O122*H122</f>
        <v>0</v>
      </c>
      <c r="Q122" s="135">
        <v>0</v>
      </c>
      <c r="R122" s="135">
        <f t="shared" ref="R122:R128" si="5">Q122*H122</f>
        <v>0</v>
      </c>
      <c r="S122" s="135">
        <v>0</v>
      </c>
      <c r="T122" s="136">
        <f t="shared" ref="T122:T128" si="6">S122*H122</f>
        <v>0</v>
      </c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37" t="s">
        <v>121</v>
      </c>
      <c r="AS122" s="15"/>
      <c r="AT122" s="137" t="s">
        <v>117</v>
      </c>
      <c r="AU122" s="137" t="s">
        <v>81</v>
      </c>
      <c r="AV122" s="15"/>
      <c r="AW122" s="15"/>
      <c r="AX122" s="15"/>
      <c r="AY122" s="3" t="s">
        <v>114</v>
      </c>
      <c r="AZ122" s="15"/>
      <c r="BA122" s="15"/>
      <c r="BB122" s="15"/>
      <c r="BC122" s="15"/>
      <c r="BD122" s="15"/>
      <c r="BE122" s="138">
        <f t="shared" ref="BE122:BE128" si="7">IF(N122="základní",J122,0)</f>
        <v>0</v>
      </c>
      <c r="BF122" s="138">
        <f t="shared" ref="BF122:BF128" si="8">IF(N122="snížená",J122,0)</f>
        <v>0</v>
      </c>
      <c r="BG122" s="138">
        <f t="shared" ref="BG122:BG128" si="9">IF(N122="zákl. přenesená",J122,0)</f>
        <v>0</v>
      </c>
      <c r="BH122" s="138">
        <f t="shared" ref="BH122:BH128" si="10">IF(N122="sníž. přenesená",J122,0)</f>
        <v>0</v>
      </c>
      <c r="BI122" s="138">
        <f t="shared" ref="BI122:BI128" si="11">IF(N122="nulová",J122,0)</f>
        <v>0</v>
      </c>
      <c r="BJ122" s="3" t="s">
        <v>79</v>
      </c>
      <c r="BK122" s="138">
        <f t="shared" ref="BK122:BK128" si="12">ROUND(I122*H122,2)</f>
        <v>0</v>
      </c>
      <c r="BL122" s="3" t="s">
        <v>121</v>
      </c>
      <c r="BM122" s="137" t="s">
        <v>81</v>
      </c>
    </row>
    <row r="123" spans="1:65" ht="24" customHeight="1">
      <c r="A123" s="15"/>
      <c r="B123" s="16"/>
      <c r="C123" s="126" t="s">
        <v>81</v>
      </c>
      <c r="D123" s="126" t="s">
        <v>117</v>
      </c>
      <c r="E123" s="127" t="s">
        <v>122</v>
      </c>
      <c r="F123" s="128" t="s">
        <v>123</v>
      </c>
      <c r="G123" s="129" t="s">
        <v>124</v>
      </c>
      <c r="H123" s="130">
        <v>4</v>
      </c>
      <c r="I123" s="131">
        <v>0</v>
      </c>
      <c r="J123" s="131">
        <f t="shared" si="3"/>
        <v>0</v>
      </c>
      <c r="K123" s="132"/>
      <c r="L123" s="16"/>
      <c r="M123" s="133" t="s">
        <v>1</v>
      </c>
      <c r="N123" s="134" t="s">
        <v>36</v>
      </c>
      <c r="O123" s="135">
        <v>0</v>
      </c>
      <c r="P123" s="135">
        <f t="shared" si="4"/>
        <v>0</v>
      </c>
      <c r="Q123" s="135">
        <v>0</v>
      </c>
      <c r="R123" s="135">
        <f t="shared" si="5"/>
        <v>0</v>
      </c>
      <c r="S123" s="135">
        <v>0</v>
      </c>
      <c r="T123" s="136">
        <f t="shared" si="6"/>
        <v>0</v>
      </c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37" t="s">
        <v>121</v>
      </c>
      <c r="AS123" s="15"/>
      <c r="AT123" s="137" t="s">
        <v>117</v>
      </c>
      <c r="AU123" s="137" t="s">
        <v>81</v>
      </c>
      <c r="AV123" s="15"/>
      <c r="AW123" s="15"/>
      <c r="AX123" s="15"/>
      <c r="AY123" s="3" t="s">
        <v>114</v>
      </c>
      <c r="AZ123" s="15"/>
      <c r="BA123" s="15"/>
      <c r="BB123" s="15"/>
      <c r="BC123" s="15"/>
      <c r="BD123" s="15"/>
      <c r="BE123" s="138">
        <f t="shared" si="7"/>
        <v>0</v>
      </c>
      <c r="BF123" s="138">
        <f t="shared" si="8"/>
        <v>0</v>
      </c>
      <c r="BG123" s="138">
        <f t="shared" si="9"/>
        <v>0</v>
      </c>
      <c r="BH123" s="138">
        <f t="shared" si="10"/>
        <v>0</v>
      </c>
      <c r="BI123" s="138">
        <f t="shared" si="11"/>
        <v>0</v>
      </c>
      <c r="BJ123" s="3" t="s">
        <v>79</v>
      </c>
      <c r="BK123" s="138">
        <f t="shared" si="12"/>
        <v>0</v>
      </c>
      <c r="BL123" s="3" t="s">
        <v>121</v>
      </c>
      <c r="BM123" s="137" t="s">
        <v>121</v>
      </c>
    </row>
    <row r="124" spans="1:65" ht="24" customHeight="1">
      <c r="A124" s="15"/>
      <c r="B124" s="16"/>
      <c r="C124" s="126" t="s">
        <v>125</v>
      </c>
      <c r="D124" s="126" t="s">
        <v>117</v>
      </c>
      <c r="E124" s="127" t="s">
        <v>126</v>
      </c>
      <c r="F124" s="128" t="s">
        <v>127</v>
      </c>
      <c r="G124" s="129" t="s">
        <v>128</v>
      </c>
      <c r="H124" s="130">
        <v>1205</v>
      </c>
      <c r="I124" s="131">
        <v>0</v>
      </c>
      <c r="J124" s="131">
        <f t="shared" si="3"/>
        <v>0</v>
      </c>
      <c r="K124" s="132"/>
      <c r="L124" s="16"/>
      <c r="M124" s="133" t="s">
        <v>1</v>
      </c>
      <c r="N124" s="134" t="s">
        <v>36</v>
      </c>
      <c r="O124" s="135">
        <v>0</v>
      </c>
      <c r="P124" s="135">
        <f t="shared" si="4"/>
        <v>0</v>
      </c>
      <c r="Q124" s="135">
        <v>0</v>
      </c>
      <c r="R124" s="135">
        <f t="shared" si="5"/>
        <v>0</v>
      </c>
      <c r="S124" s="135">
        <v>0</v>
      </c>
      <c r="T124" s="136">
        <f t="shared" si="6"/>
        <v>0</v>
      </c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37" t="s">
        <v>121</v>
      </c>
      <c r="AS124" s="15"/>
      <c r="AT124" s="137" t="s">
        <v>117</v>
      </c>
      <c r="AU124" s="137" t="s">
        <v>81</v>
      </c>
      <c r="AV124" s="15"/>
      <c r="AW124" s="15"/>
      <c r="AX124" s="15"/>
      <c r="AY124" s="3" t="s">
        <v>114</v>
      </c>
      <c r="AZ124" s="15"/>
      <c r="BA124" s="15"/>
      <c r="BB124" s="15"/>
      <c r="BC124" s="15"/>
      <c r="BD124" s="15"/>
      <c r="BE124" s="138">
        <f t="shared" si="7"/>
        <v>0</v>
      </c>
      <c r="BF124" s="138">
        <f t="shared" si="8"/>
        <v>0</v>
      </c>
      <c r="BG124" s="138">
        <f t="shared" si="9"/>
        <v>0</v>
      </c>
      <c r="BH124" s="138">
        <f t="shared" si="10"/>
        <v>0</v>
      </c>
      <c r="BI124" s="138">
        <f t="shared" si="11"/>
        <v>0</v>
      </c>
      <c r="BJ124" s="3" t="s">
        <v>79</v>
      </c>
      <c r="BK124" s="138">
        <f t="shared" si="12"/>
        <v>0</v>
      </c>
      <c r="BL124" s="3" t="s">
        <v>121</v>
      </c>
      <c r="BM124" s="137" t="s">
        <v>129</v>
      </c>
    </row>
    <row r="125" spans="1:65" ht="24" customHeight="1">
      <c r="A125" s="15"/>
      <c r="B125" s="16"/>
      <c r="C125" s="126" t="s">
        <v>121</v>
      </c>
      <c r="D125" s="126" t="s">
        <v>117</v>
      </c>
      <c r="E125" s="127" t="s">
        <v>130</v>
      </c>
      <c r="F125" s="128" t="s">
        <v>131</v>
      </c>
      <c r="G125" s="129" t="s">
        <v>128</v>
      </c>
      <c r="H125" s="130">
        <v>1205</v>
      </c>
      <c r="I125" s="131">
        <v>0</v>
      </c>
      <c r="J125" s="131">
        <f t="shared" si="3"/>
        <v>0</v>
      </c>
      <c r="K125" s="132"/>
      <c r="L125" s="16"/>
      <c r="M125" s="133" t="s">
        <v>1</v>
      </c>
      <c r="N125" s="134" t="s">
        <v>36</v>
      </c>
      <c r="O125" s="135">
        <v>0</v>
      </c>
      <c r="P125" s="135">
        <f t="shared" si="4"/>
        <v>0</v>
      </c>
      <c r="Q125" s="135">
        <v>0</v>
      </c>
      <c r="R125" s="135">
        <f t="shared" si="5"/>
        <v>0</v>
      </c>
      <c r="S125" s="135">
        <v>0</v>
      </c>
      <c r="T125" s="136">
        <f t="shared" si="6"/>
        <v>0</v>
      </c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37" t="s">
        <v>121</v>
      </c>
      <c r="AS125" s="15"/>
      <c r="AT125" s="137" t="s">
        <v>117</v>
      </c>
      <c r="AU125" s="137" t="s">
        <v>81</v>
      </c>
      <c r="AV125" s="15"/>
      <c r="AW125" s="15"/>
      <c r="AX125" s="15"/>
      <c r="AY125" s="3" t="s">
        <v>114</v>
      </c>
      <c r="AZ125" s="15"/>
      <c r="BA125" s="15"/>
      <c r="BB125" s="15"/>
      <c r="BC125" s="15"/>
      <c r="BD125" s="15"/>
      <c r="BE125" s="138">
        <f t="shared" si="7"/>
        <v>0</v>
      </c>
      <c r="BF125" s="138">
        <f t="shared" si="8"/>
        <v>0</v>
      </c>
      <c r="BG125" s="138">
        <f t="shared" si="9"/>
        <v>0</v>
      </c>
      <c r="BH125" s="138">
        <f t="shared" si="10"/>
        <v>0</v>
      </c>
      <c r="BI125" s="138">
        <f t="shared" si="11"/>
        <v>0</v>
      </c>
      <c r="BJ125" s="3" t="s">
        <v>79</v>
      </c>
      <c r="BK125" s="138">
        <f t="shared" si="12"/>
        <v>0</v>
      </c>
      <c r="BL125" s="3" t="s">
        <v>121</v>
      </c>
      <c r="BM125" s="137" t="s">
        <v>132</v>
      </c>
    </row>
    <row r="126" spans="1:65" ht="37.5" customHeight="1">
      <c r="A126" s="15"/>
      <c r="B126" s="16"/>
      <c r="C126" s="126" t="s">
        <v>133</v>
      </c>
      <c r="D126" s="126" t="s">
        <v>117</v>
      </c>
      <c r="E126" s="127" t="s">
        <v>134</v>
      </c>
      <c r="F126" s="128" t="s">
        <v>135</v>
      </c>
      <c r="G126" s="129" t="s">
        <v>136</v>
      </c>
      <c r="H126" s="130">
        <v>41.469000000000001</v>
      </c>
      <c r="I126" s="131">
        <v>0</v>
      </c>
      <c r="J126" s="131">
        <f t="shared" si="3"/>
        <v>0</v>
      </c>
      <c r="K126" s="132"/>
      <c r="L126" s="16"/>
      <c r="M126" s="133" t="s">
        <v>1</v>
      </c>
      <c r="N126" s="134" t="s">
        <v>36</v>
      </c>
      <c r="O126" s="135">
        <v>0</v>
      </c>
      <c r="P126" s="135">
        <f t="shared" si="4"/>
        <v>0</v>
      </c>
      <c r="Q126" s="135">
        <v>0</v>
      </c>
      <c r="R126" s="135">
        <f t="shared" si="5"/>
        <v>0</v>
      </c>
      <c r="S126" s="135">
        <v>0</v>
      </c>
      <c r="T126" s="136">
        <f t="shared" si="6"/>
        <v>0</v>
      </c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37" t="s">
        <v>121</v>
      </c>
      <c r="AS126" s="15"/>
      <c r="AT126" s="137" t="s">
        <v>117</v>
      </c>
      <c r="AU126" s="137" t="s">
        <v>81</v>
      </c>
      <c r="AV126" s="15"/>
      <c r="AW126" s="15"/>
      <c r="AX126" s="15"/>
      <c r="AY126" s="3" t="s">
        <v>114</v>
      </c>
      <c r="AZ126" s="15"/>
      <c r="BA126" s="15"/>
      <c r="BB126" s="15"/>
      <c r="BC126" s="15"/>
      <c r="BD126" s="15"/>
      <c r="BE126" s="138">
        <f t="shared" si="7"/>
        <v>0</v>
      </c>
      <c r="BF126" s="138">
        <f t="shared" si="8"/>
        <v>0</v>
      </c>
      <c r="BG126" s="138">
        <f t="shared" si="9"/>
        <v>0</v>
      </c>
      <c r="BH126" s="138">
        <f t="shared" si="10"/>
        <v>0</v>
      </c>
      <c r="BI126" s="138">
        <f t="shared" si="11"/>
        <v>0</v>
      </c>
      <c r="BJ126" s="3" t="s">
        <v>79</v>
      </c>
      <c r="BK126" s="138">
        <f t="shared" si="12"/>
        <v>0</v>
      </c>
      <c r="BL126" s="3" t="s">
        <v>121</v>
      </c>
      <c r="BM126" s="137" t="s">
        <v>137</v>
      </c>
    </row>
    <row r="127" spans="1:65" ht="24" customHeight="1">
      <c r="A127" s="15"/>
      <c r="B127" s="16"/>
      <c r="C127" s="126" t="s">
        <v>129</v>
      </c>
      <c r="D127" s="126" t="s">
        <v>117</v>
      </c>
      <c r="E127" s="127" t="s">
        <v>138</v>
      </c>
      <c r="F127" s="128" t="s">
        <v>139</v>
      </c>
      <c r="G127" s="129" t="s">
        <v>128</v>
      </c>
      <c r="H127" s="130">
        <v>0</v>
      </c>
      <c r="I127" s="131">
        <v>0</v>
      </c>
      <c r="J127" s="131">
        <f t="shared" si="3"/>
        <v>0</v>
      </c>
      <c r="K127" s="132"/>
      <c r="L127" s="16"/>
      <c r="M127" s="133" t="s">
        <v>1</v>
      </c>
      <c r="N127" s="134" t="s">
        <v>36</v>
      </c>
      <c r="O127" s="135">
        <v>0</v>
      </c>
      <c r="P127" s="135">
        <f t="shared" si="4"/>
        <v>0</v>
      </c>
      <c r="Q127" s="135">
        <v>0</v>
      </c>
      <c r="R127" s="135">
        <f t="shared" si="5"/>
        <v>0</v>
      </c>
      <c r="S127" s="135">
        <v>0</v>
      </c>
      <c r="T127" s="136">
        <f t="shared" si="6"/>
        <v>0</v>
      </c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37" t="s">
        <v>121</v>
      </c>
      <c r="AS127" s="15"/>
      <c r="AT127" s="137" t="s">
        <v>117</v>
      </c>
      <c r="AU127" s="137" t="s">
        <v>81</v>
      </c>
      <c r="AV127" s="15"/>
      <c r="AW127" s="15"/>
      <c r="AX127" s="15"/>
      <c r="AY127" s="3" t="s">
        <v>114</v>
      </c>
      <c r="AZ127" s="15"/>
      <c r="BA127" s="15"/>
      <c r="BB127" s="15"/>
      <c r="BC127" s="15"/>
      <c r="BD127" s="15"/>
      <c r="BE127" s="138">
        <f t="shared" si="7"/>
        <v>0</v>
      </c>
      <c r="BF127" s="138">
        <f t="shared" si="8"/>
        <v>0</v>
      </c>
      <c r="BG127" s="138">
        <f t="shared" si="9"/>
        <v>0</v>
      </c>
      <c r="BH127" s="138">
        <f t="shared" si="10"/>
        <v>0</v>
      </c>
      <c r="BI127" s="138">
        <f t="shared" si="11"/>
        <v>0</v>
      </c>
      <c r="BJ127" s="3" t="s">
        <v>79</v>
      </c>
      <c r="BK127" s="138">
        <f t="shared" si="12"/>
        <v>0</v>
      </c>
      <c r="BL127" s="3" t="s">
        <v>121</v>
      </c>
      <c r="BM127" s="137" t="s">
        <v>8</v>
      </c>
    </row>
    <row r="128" spans="1:65" ht="24" customHeight="1">
      <c r="A128" s="15"/>
      <c r="B128" s="16"/>
      <c r="C128" s="126" t="s">
        <v>140</v>
      </c>
      <c r="D128" s="126" t="s">
        <v>117</v>
      </c>
      <c r="E128" s="127" t="s">
        <v>141</v>
      </c>
      <c r="F128" s="128" t="s">
        <v>142</v>
      </c>
      <c r="G128" s="129" t="s">
        <v>136</v>
      </c>
      <c r="H128" s="130">
        <v>0</v>
      </c>
      <c r="I128" s="131">
        <v>0</v>
      </c>
      <c r="J128" s="131">
        <f t="shared" si="3"/>
        <v>0</v>
      </c>
      <c r="K128" s="132"/>
      <c r="L128" s="16"/>
      <c r="M128" s="133" t="s">
        <v>1</v>
      </c>
      <c r="N128" s="134" t="s">
        <v>36</v>
      </c>
      <c r="O128" s="135">
        <v>0</v>
      </c>
      <c r="P128" s="135">
        <f t="shared" si="4"/>
        <v>0</v>
      </c>
      <c r="Q128" s="135">
        <v>0</v>
      </c>
      <c r="R128" s="135">
        <f t="shared" si="5"/>
        <v>0</v>
      </c>
      <c r="S128" s="135">
        <v>0</v>
      </c>
      <c r="T128" s="136">
        <f t="shared" si="6"/>
        <v>0</v>
      </c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37" t="s">
        <v>121</v>
      </c>
      <c r="AS128" s="15"/>
      <c r="AT128" s="137" t="s">
        <v>117</v>
      </c>
      <c r="AU128" s="137" t="s">
        <v>81</v>
      </c>
      <c r="AV128" s="15"/>
      <c r="AW128" s="15"/>
      <c r="AX128" s="15"/>
      <c r="AY128" s="3" t="s">
        <v>114</v>
      </c>
      <c r="AZ128" s="15"/>
      <c r="BA128" s="15"/>
      <c r="BB128" s="15"/>
      <c r="BC128" s="15"/>
      <c r="BD128" s="15"/>
      <c r="BE128" s="138">
        <f t="shared" si="7"/>
        <v>0</v>
      </c>
      <c r="BF128" s="138">
        <f t="shared" si="8"/>
        <v>0</v>
      </c>
      <c r="BG128" s="138">
        <f t="shared" si="9"/>
        <v>0</v>
      </c>
      <c r="BH128" s="138">
        <f t="shared" si="10"/>
        <v>0</v>
      </c>
      <c r="BI128" s="138">
        <f t="shared" si="11"/>
        <v>0</v>
      </c>
      <c r="BJ128" s="3" t="s">
        <v>79</v>
      </c>
      <c r="BK128" s="138">
        <f t="shared" si="12"/>
        <v>0</v>
      </c>
      <c r="BL128" s="3" t="s">
        <v>121</v>
      </c>
      <c r="BM128" s="137" t="s">
        <v>143</v>
      </c>
    </row>
    <row r="129" spans="1:65" ht="22.5" customHeight="1">
      <c r="A129" s="114"/>
      <c r="B129" s="115"/>
      <c r="C129" s="114"/>
      <c r="D129" s="116" t="s">
        <v>70</v>
      </c>
      <c r="E129" s="124" t="s">
        <v>79</v>
      </c>
      <c r="F129" s="124" t="s">
        <v>144</v>
      </c>
      <c r="G129" s="114"/>
      <c r="H129" s="114"/>
      <c r="I129" s="114"/>
      <c r="J129" s="125">
        <f>BK129</f>
        <v>0</v>
      </c>
      <c r="K129" s="114"/>
      <c r="L129" s="115"/>
      <c r="M129" s="119"/>
      <c r="N129" s="114"/>
      <c r="O129" s="114"/>
      <c r="P129" s="120">
        <f>SUM(P130:P133)</f>
        <v>0</v>
      </c>
      <c r="Q129" s="114"/>
      <c r="R129" s="120">
        <f>SUM(R130:R133)</f>
        <v>0</v>
      </c>
      <c r="S129" s="114"/>
      <c r="T129" s="121">
        <f>SUM(T130:T133)</f>
        <v>0</v>
      </c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  <c r="AR129" s="116" t="s">
        <v>79</v>
      </c>
      <c r="AS129" s="114"/>
      <c r="AT129" s="122" t="s">
        <v>70</v>
      </c>
      <c r="AU129" s="122" t="s">
        <v>79</v>
      </c>
      <c r="AV129" s="114"/>
      <c r="AW129" s="114"/>
      <c r="AX129" s="114"/>
      <c r="AY129" s="116" t="s">
        <v>114</v>
      </c>
      <c r="AZ129" s="114"/>
      <c r="BA129" s="114"/>
      <c r="BB129" s="114"/>
      <c r="BC129" s="114"/>
      <c r="BD129" s="114"/>
      <c r="BE129" s="114"/>
      <c r="BF129" s="114"/>
      <c r="BG129" s="114"/>
      <c r="BH129" s="114"/>
      <c r="BI129" s="114"/>
      <c r="BJ129" s="114"/>
      <c r="BK129" s="123">
        <f>SUM(BK130:BK133)</f>
        <v>0</v>
      </c>
      <c r="BL129" s="114"/>
      <c r="BM129" s="114"/>
    </row>
    <row r="130" spans="1:65" ht="21.75" customHeight="1">
      <c r="A130" s="15"/>
      <c r="B130" s="16"/>
      <c r="C130" s="126" t="s">
        <v>132</v>
      </c>
      <c r="D130" s="126" t="s">
        <v>117</v>
      </c>
      <c r="E130" s="127" t="s">
        <v>145</v>
      </c>
      <c r="F130" s="128" t="s">
        <v>146</v>
      </c>
      <c r="G130" s="129" t="s">
        <v>147</v>
      </c>
      <c r="H130" s="130">
        <v>1</v>
      </c>
      <c r="I130" s="131">
        <v>0</v>
      </c>
      <c r="J130" s="131">
        <f t="shared" ref="J130:J133" si="13">ROUND(I130*H130,2)</f>
        <v>0</v>
      </c>
      <c r="K130" s="132"/>
      <c r="L130" s="16"/>
      <c r="M130" s="133" t="s">
        <v>1</v>
      </c>
      <c r="N130" s="134" t="s">
        <v>36</v>
      </c>
      <c r="O130" s="135">
        <v>0</v>
      </c>
      <c r="P130" s="135">
        <f t="shared" ref="P130:P133" si="14">O130*H130</f>
        <v>0</v>
      </c>
      <c r="Q130" s="135">
        <v>0</v>
      </c>
      <c r="R130" s="135">
        <f t="shared" ref="R130:R133" si="15">Q130*H130</f>
        <v>0</v>
      </c>
      <c r="S130" s="135">
        <v>0</v>
      </c>
      <c r="T130" s="136">
        <f t="shared" ref="T130:T133" si="16">S130*H130</f>
        <v>0</v>
      </c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37" t="s">
        <v>121</v>
      </c>
      <c r="AS130" s="15"/>
      <c r="AT130" s="137" t="s">
        <v>117</v>
      </c>
      <c r="AU130" s="137" t="s">
        <v>81</v>
      </c>
      <c r="AV130" s="15"/>
      <c r="AW130" s="15"/>
      <c r="AX130" s="15"/>
      <c r="AY130" s="3" t="s">
        <v>114</v>
      </c>
      <c r="AZ130" s="15"/>
      <c r="BA130" s="15"/>
      <c r="BB130" s="15"/>
      <c r="BC130" s="15"/>
      <c r="BD130" s="15"/>
      <c r="BE130" s="138">
        <f t="shared" ref="BE130:BE133" si="17">IF(N130="základní",J130,0)</f>
        <v>0</v>
      </c>
      <c r="BF130" s="138">
        <f t="shared" ref="BF130:BF133" si="18">IF(N130="snížená",J130,0)</f>
        <v>0</v>
      </c>
      <c r="BG130" s="138">
        <f t="shared" ref="BG130:BG133" si="19">IF(N130="zákl. přenesená",J130,0)</f>
        <v>0</v>
      </c>
      <c r="BH130" s="138">
        <f t="shared" ref="BH130:BH133" si="20">IF(N130="sníž. přenesená",J130,0)</f>
        <v>0</v>
      </c>
      <c r="BI130" s="138">
        <f t="shared" ref="BI130:BI133" si="21">IF(N130="nulová",J130,0)</f>
        <v>0</v>
      </c>
      <c r="BJ130" s="3" t="s">
        <v>79</v>
      </c>
      <c r="BK130" s="138">
        <f t="shared" ref="BK130:BK133" si="22">ROUND(I130*H130,2)</f>
        <v>0</v>
      </c>
      <c r="BL130" s="3" t="s">
        <v>121</v>
      </c>
      <c r="BM130" s="137" t="s">
        <v>148</v>
      </c>
    </row>
    <row r="131" spans="1:65" ht="24" customHeight="1">
      <c r="A131" s="15"/>
      <c r="B131" s="16"/>
      <c r="C131" s="126" t="s">
        <v>149</v>
      </c>
      <c r="D131" s="126" t="s">
        <v>117</v>
      </c>
      <c r="E131" s="127" t="s">
        <v>150</v>
      </c>
      <c r="F131" s="128" t="s">
        <v>151</v>
      </c>
      <c r="G131" s="129" t="s">
        <v>128</v>
      </c>
      <c r="H131" s="130">
        <v>1205</v>
      </c>
      <c r="I131" s="131">
        <v>0</v>
      </c>
      <c r="J131" s="131">
        <f t="shared" si="13"/>
        <v>0</v>
      </c>
      <c r="K131" s="132"/>
      <c r="L131" s="16"/>
      <c r="M131" s="133" t="s">
        <v>1</v>
      </c>
      <c r="N131" s="134" t="s">
        <v>36</v>
      </c>
      <c r="O131" s="135">
        <v>0</v>
      </c>
      <c r="P131" s="135">
        <f t="shared" si="14"/>
        <v>0</v>
      </c>
      <c r="Q131" s="135">
        <v>0</v>
      </c>
      <c r="R131" s="135">
        <f t="shared" si="15"/>
        <v>0</v>
      </c>
      <c r="S131" s="135">
        <v>0</v>
      </c>
      <c r="T131" s="136">
        <f t="shared" si="16"/>
        <v>0</v>
      </c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37" t="s">
        <v>121</v>
      </c>
      <c r="AS131" s="15"/>
      <c r="AT131" s="137" t="s">
        <v>117</v>
      </c>
      <c r="AU131" s="137" t="s">
        <v>81</v>
      </c>
      <c r="AV131" s="15"/>
      <c r="AW131" s="15"/>
      <c r="AX131" s="15"/>
      <c r="AY131" s="3" t="s">
        <v>114</v>
      </c>
      <c r="AZ131" s="15"/>
      <c r="BA131" s="15"/>
      <c r="BB131" s="15"/>
      <c r="BC131" s="15"/>
      <c r="BD131" s="15"/>
      <c r="BE131" s="138">
        <f t="shared" si="17"/>
        <v>0</v>
      </c>
      <c r="BF131" s="138">
        <f t="shared" si="18"/>
        <v>0</v>
      </c>
      <c r="BG131" s="138">
        <f t="shared" si="19"/>
        <v>0</v>
      </c>
      <c r="BH131" s="138">
        <f t="shared" si="20"/>
        <v>0</v>
      </c>
      <c r="BI131" s="138">
        <f t="shared" si="21"/>
        <v>0</v>
      </c>
      <c r="BJ131" s="3" t="s">
        <v>79</v>
      </c>
      <c r="BK131" s="138">
        <f t="shared" si="22"/>
        <v>0</v>
      </c>
      <c r="BL131" s="3" t="s">
        <v>121</v>
      </c>
      <c r="BM131" s="137" t="s">
        <v>152</v>
      </c>
    </row>
    <row r="132" spans="1:65" ht="16.5" customHeight="1">
      <c r="A132" s="15"/>
      <c r="B132" s="16"/>
      <c r="C132" s="126" t="s">
        <v>137</v>
      </c>
      <c r="D132" s="126" t="s">
        <v>117</v>
      </c>
      <c r="E132" s="127" t="s">
        <v>153</v>
      </c>
      <c r="F132" s="128" t="s">
        <v>154</v>
      </c>
      <c r="G132" s="129" t="s">
        <v>128</v>
      </c>
      <c r="H132" s="130">
        <v>1205</v>
      </c>
      <c r="I132" s="131">
        <v>0</v>
      </c>
      <c r="J132" s="131">
        <f t="shared" si="13"/>
        <v>0</v>
      </c>
      <c r="K132" s="132"/>
      <c r="L132" s="16"/>
      <c r="M132" s="133" t="s">
        <v>1</v>
      </c>
      <c r="N132" s="134" t="s">
        <v>36</v>
      </c>
      <c r="O132" s="135">
        <v>0</v>
      </c>
      <c r="P132" s="135">
        <f t="shared" si="14"/>
        <v>0</v>
      </c>
      <c r="Q132" s="135">
        <v>0</v>
      </c>
      <c r="R132" s="135">
        <f t="shared" si="15"/>
        <v>0</v>
      </c>
      <c r="S132" s="135">
        <v>0</v>
      </c>
      <c r="T132" s="136">
        <f t="shared" si="16"/>
        <v>0</v>
      </c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37" t="s">
        <v>121</v>
      </c>
      <c r="AS132" s="15"/>
      <c r="AT132" s="137" t="s">
        <v>117</v>
      </c>
      <c r="AU132" s="137" t="s">
        <v>81</v>
      </c>
      <c r="AV132" s="15"/>
      <c r="AW132" s="15"/>
      <c r="AX132" s="15"/>
      <c r="AY132" s="3" t="s">
        <v>114</v>
      </c>
      <c r="AZ132" s="15"/>
      <c r="BA132" s="15"/>
      <c r="BB132" s="15"/>
      <c r="BC132" s="15"/>
      <c r="BD132" s="15"/>
      <c r="BE132" s="138">
        <f t="shared" si="17"/>
        <v>0</v>
      </c>
      <c r="BF132" s="138">
        <f t="shared" si="18"/>
        <v>0</v>
      </c>
      <c r="BG132" s="138">
        <f t="shared" si="19"/>
        <v>0</v>
      </c>
      <c r="BH132" s="138">
        <f t="shared" si="20"/>
        <v>0</v>
      </c>
      <c r="BI132" s="138">
        <f t="shared" si="21"/>
        <v>0</v>
      </c>
      <c r="BJ132" s="3" t="s">
        <v>79</v>
      </c>
      <c r="BK132" s="138">
        <f t="shared" si="22"/>
        <v>0</v>
      </c>
      <c r="BL132" s="3" t="s">
        <v>121</v>
      </c>
      <c r="BM132" s="137" t="s">
        <v>155</v>
      </c>
    </row>
    <row r="133" spans="1:65" ht="21.75" customHeight="1">
      <c r="A133" s="15"/>
      <c r="B133" s="16"/>
      <c r="C133" s="126" t="s">
        <v>156</v>
      </c>
      <c r="D133" s="126" t="s">
        <v>117</v>
      </c>
      <c r="E133" s="127" t="s">
        <v>157</v>
      </c>
      <c r="F133" s="128" t="s">
        <v>158</v>
      </c>
      <c r="G133" s="129" t="s">
        <v>159</v>
      </c>
      <c r="H133" s="130">
        <v>0</v>
      </c>
      <c r="I133" s="131">
        <v>0</v>
      </c>
      <c r="J133" s="131">
        <f t="shared" si="13"/>
        <v>0</v>
      </c>
      <c r="K133" s="132"/>
      <c r="L133" s="16"/>
      <c r="M133" s="139" t="s">
        <v>1</v>
      </c>
      <c r="N133" s="140" t="s">
        <v>36</v>
      </c>
      <c r="O133" s="141">
        <v>0</v>
      </c>
      <c r="P133" s="141">
        <f t="shared" si="14"/>
        <v>0</v>
      </c>
      <c r="Q133" s="141">
        <v>0</v>
      </c>
      <c r="R133" s="141">
        <f t="shared" si="15"/>
        <v>0</v>
      </c>
      <c r="S133" s="141">
        <v>0</v>
      </c>
      <c r="T133" s="142">
        <f t="shared" si="16"/>
        <v>0</v>
      </c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37" t="s">
        <v>121</v>
      </c>
      <c r="AS133" s="15"/>
      <c r="AT133" s="137" t="s">
        <v>117</v>
      </c>
      <c r="AU133" s="137" t="s">
        <v>81</v>
      </c>
      <c r="AV133" s="15"/>
      <c r="AW133" s="15"/>
      <c r="AX133" s="15"/>
      <c r="AY133" s="3" t="s">
        <v>114</v>
      </c>
      <c r="AZ133" s="15"/>
      <c r="BA133" s="15"/>
      <c r="BB133" s="15"/>
      <c r="BC133" s="15"/>
      <c r="BD133" s="15"/>
      <c r="BE133" s="138">
        <f t="shared" si="17"/>
        <v>0</v>
      </c>
      <c r="BF133" s="138">
        <f t="shared" si="18"/>
        <v>0</v>
      </c>
      <c r="BG133" s="138">
        <f t="shared" si="19"/>
        <v>0</v>
      </c>
      <c r="BH133" s="138">
        <f t="shared" si="20"/>
        <v>0</v>
      </c>
      <c r="BI133" s="138">
        <f t="shared" si="21"/>
        <v>0</v>
      </c>
      <c r="BJ133" s="3" t="s">
        <v>79</v>
      </c>
      <c r="BK133" s="138">
        <f t="shared" si="22"/>
        <v>0</v>
      </c>
      <c r="BL133" s="3" t="s">
        <v>121</v>
      </c>
      <c r="BM133" s="137" t="s">
        <v>160</v>
      </c>
    </row>
    <row r="134" spans="1:65" ht="6.75" customHeight="1">
      <c r="A134" s="15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16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</row>
  </sheetData>
  <autoFilter ref="C118:K133"/>
  <mergeCells count="9">
    <mergeCell ref="L2:V2"/>
    <mergeCell ref="E9:H9"/>
    <mergeCell ref="E18:H18"/>
    <mergeCell ref="E27:H27"/>
    <mergeCell ref="E85:H85"/>
    <mergeCell ref="E87:H87"/>
    <mergeCell ref="E109:H109"/>
    <mergeCell ref="E111:H111"/>
    <mergeCell ref="E7:H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6"/>
  <sheetViews>
    <sheetView showGridLines="0" topLeftCell="A92" workbookViewId="0">
      <selection activeCell="H122" sqref="H122"/>
    </sheetView>
  </sheetViews>
  <sheetFormatPr defaultColWidth="16.83203125" defaultRowHeight="15" customHeight="1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5" ht="11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7" t="s">
        <v>5</v>
      </c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84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81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4.75" customHeight="1">
      <c r="A4" s="2"/>
      <c r="B4" s="6"/>
      <c r="C4" s="2"/>
      <c r="D4" s="7" t="s">
        <v>88</v>
      </c>
      <c r="E4" s="2"/>
      <c r="F4" s="2"/>
      <c r="G4" s="2"/>
      <c r="H4" s="2"/>
      <c r="I4" s="2"/>
      <c r="J4" s="2"/>
      <c r="K4" s="2"/>
      <c r="L4" s="6"/>
      <c r="M4" s="76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3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12" customHeight="1">
      <c r="A6" s="2"/>
      <c r="B6" s="6"/>
      <c r="C6" s="2"/>
      <c r="D6" s="12" t="s">
        <v>14</v>
      </c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16.5" customHeight="1">
      <c r="A7" s="2"/>
      <c r="B7" s="6"/>
      <c r="C7" s="2"/>
      <c r="D7" s="2"/>
      <c r="E7" s="170" t="str">
        <f>'Rekapitulace stavby'!K6</f>
        <v>Výměna výběhů Liberec</v>
      </c>
      <c r="F7" s="148"/>
      <c r="G7" s="148"/>
      <c r="H7" s="148"/>
      <c r="I7" s="2"/>
      <c r="J7" s="2"/>
      <c r="K7" s="2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ht="12" customHeight="1">
      <c r="A8" s="15"/>
      <c r="B8" s="16"/>
      <c r="C8" s="15"/>
      <c r="D8" s="12" t="s">
        <v>89</v>
      </c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ht="16.5" customHeight="1">
      <c r="A9" s="15"/>
      <c r="B9" s="16"/>
      <c r="C9" s="15"/>
      <c r="D9" s="15"/>
      <c r="E9" s="151" t="s">
        <v>161</v>
      </c>
      <c r="F9" s="148"/>
      <c r="G9" s="148"/>
      <c r="H9" s="148"/>
      <c r="I9" s="15"/>
      <c r="J9" s="15"/>
      <c r="K9" s="15"/>
      <c r="L9" s="16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 ht="11.25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ht="12" customHeight="1">
      <c r="A11" s="15"/>
      <c r="B11" s="16"/>
      <c r="C11" s="15"/>
      <c r="D11" s="12" t="s">
        <v>16</v>
      </c>
      <c r="E11" s="15"/>
      <c r="F11" s="10" t="s">
        <v>1</v>
      </c>
      <c r="G11" s="15"/>
      <c r="H11" s="15"/>
      <c r="I11" s="12" t="s">
        <v>17</v>
      </c>
      <c r="J11" s="10" t="s">
        <v>1</v>
      </c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1:65" ht="12" customHeight="1">
      <c r="A12" s="15"/>
      <c r="B12" s="16"/>
      <c r="C12" s="15"/>
      <c r="D12" s="12" t="s">
        <v>18</v>
      </c>
      <c r="E12" s="15"/>
      <c r="F12" s="10" t="s">
        <v>24</v>
      </c>
      <c r="G12" s="15"/>
      <c r="H12" s="15"/>
      <c r="I12" s="12" t="s">
        <v>20</v>
      </c>
      <c r="J12" s="39" t="str">
        <f>'Rekapitulace stavby'!AN8</f>
        <v>5. 3. 2025</v>
      </c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 ht="10.5" customHeight="1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 ht="12" customHeight="1">
      <c r="A14" s="15"/>
      <c r="B14" s="16"/>
      <c r="C14" s="15"/>
      <c r="D14" s="12" t="s">
        <v>22</v>
      </c>
      <c r="E14" s="15"/>
      <c r="F14" s="15"/>
      <c r="G14" s="15"/>
      <c r="H14" s="15"/>
      <c r="I14" s="12" t="s">
        <v>23</v>
      </c>
      <c r="J14" s="10" t="str">
        <f>IF('Rekapitulace stavby'!AN10="","",'Rekapitulace stavby'!AN10)</f>
        <v/>
      </c>
      <c r="K14" s="15"/>
      <c r="L14" s="1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 ht="18" customHeight="1">
      <c r="A15" s="15"/>
      <c r="B15" s="16"/>
      <c r="C15" s="15"/>
      <c r="D15" s="15"/>
      <c r="E15" s="10" t="str">
        <f>IF('Rekapitulace stavby'!E11="","",'Rekapitulace stavby'!E11)</f>
        <v xml:space="preserve"> </v>
      </c>
      <c r="F15" s="15"/>
      <c r="G15" s="15"/>
      <c r="H15" s="15"/>
      <c r="I15" s="12" t="s">
        <v>25</v>
      </c>
      <c r="J15" s="10" t="str">
        <f>IF('Rekapitulace stavby'!AN11="","",'Rekapitulace stavby'!AN11)</f>
        <v/>
      </c>
      <c r="K15" s="15"/>
      <c r="L15" s="16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 ht="6.75" customHeight="1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 ht="12" customHeight="1">
      <c r="A17" s="15"/>
      <c r="B17" s="16"/>
      <c r="C17" s="15"/>
      <c r="D17" s="12" t="s">
        <v>26</v>
      </c>
      <c r="E17" s="15"/>
      <c r="F17" s="15"/>
      <c r="G17" s="15"/>
      <c r="H17" s="15"/>
      <c r="I17" s="12" t="s">
        <v>23</v>
      </c>
      <c r="J17" s="10" t="str">
        <f>'Rekapitulace stavby'!AN13</f>
        <v/>
      </c>
      <c r="K17" s="15"/>
      <c r="L17" s="1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ht="18" customHeight="1">
      <c r="A18" s="15"/>
      <c r="B18" s="16"/>
      <c r="C18" s="15"/>
      <c r="D18" s="15"/>
      <c r="E18" s="161" t="str">
        <f>'Rekapitulace stavby'!E14</f>
        <v xml:space="preserve"> </v>
      </c>
      <c r="F18" s="148"/>
      <c r="G18" s="148"/>
      <c r="H18" s="148"/>
      <c r="I18" s="12" t="s">
        <v>25</v>
      </c>
      <c r="J18" s="10" t="str">
        <f>'Rekapitulace stavby'!AN14</f>
        <v/>
      </c>
      <c r="K18" s="15"/>
      <c r="L18" s="1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 ht="6.75" customHeight="1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 ht="12" customHeight="1">
      <c r="A20" s="15"/>
      <c r="B20" s="16"/>
      <c r="C20" s="15"/>
      <c r="D20" s="12" t="s">
        <v>27</v>
      </c>
      <c r="E20" s="15"/>
      <c r="F20" s="15"/>
      <c r="G20" s="15"/>
      <c r="H20" s="15"/>
      <c r="I20" s="12" t="s">
        <v>23</v>
      </c>
      <c r="J20" s="10" t="str">
        <f>IF('Rekapitulace stavby'!AN16="","",'Rekapitulace stavby'!AN16)</f>
        <v/>
      </c>
      <c r="K20" s="15"/>
      <c r="L20" s="1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 ht="18" customHeight="1">
      <c r="A21" s="15"/>
      <c r="B21" s="16"/>
      <c r="C21" s="15"/>
      <c r="D21" s="15"/>
      <c r="E21" s="10" t="str">
        <f>IF('Rekapitulace stavby'!E17="","",'Rekapitulace stavby'!E17)</f>
        <v xml:space="preserve"> </v>
      </c>
      <c r="F21" s="15"/>
      <c r="G21" s="15"/>
      <c r="H21" s="15"/>
      <c r="I21" s="12" t="s">
        <v>25</v>
      </c>
      <c r="J21" s="10" t="str">
        <f>IF('Rekapitulace stavby'!AN17="","",'Rekapitulace stavby'!AN17)</f>
        <v/>
      </c>
      <c r="K21" s="15"/>
      <c r="L21" s="1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 ht="6.75" customHeight="1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 ht="12" customHeight="1">
      <c r="A23" s="15"/>
      <c r="B23" s="16"/>
      <c r="C23" s="15"/>
      <c r="D23" s="12" t="s">
        <v>29</v>
      </c>
      <c r="E23" s="15"/>
      <c r="F23" s="15"/>
      <c r="G23" s="15"/>
      <c r="H23" s="15"/>
      <c r="I23" s="12" t="s">
        <v>23</v>
      </c>
      <c r="J23" s="10" t="str">
        <f>IF('Rekapitulace stavby'!AN19="","",'Rekapitulace stavby'!AN19)</f>
        <v/>
      </c>
      <c r="K23" s="15"/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ht="18" customHeight="1">
      <c r="A24" s="15"/>
      <c r="B24" s="16"/>
      <c r="C24" s="15"/>
      <c r="D24" s="15"/>
      <c r="E24" s="10" t="str">
        <f>IF('Rekapitulace stavby'!E20="","",'Rekapitulace stavby'!E20)</f>
        <v xml:space="preserve"> </v>
      </c>
      <c r="F24" s="15"/>
      <c r="G24" s="15"/>
      <c r="H24" s="15"/>
      <c r="I24" s="12" t="s">
        <v>25</v>
      </c>
      <c r="J24" s="10" t="str">
        <f>IF('Rekapitulace stavby'!AN20="","",'Rekapitulace stavby'!AN20)</f>
        <v/>
      </c>
      <c r="K24" s="15"/>
      <c r="L24" s="16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 ht="6.75" customHeight="1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 ht="12" customHeight="1">
      <c r="A26" s="15"/>
      <c r="B26" s="16"/>
      <c r="C26" s="15"/>
      <c r="D26" s="12" t="s">
        <v>30</v>
      </c>
      <c r="E26" s="15"/>
      <c r="F26" s="15"/>
      <c r="G26" s="15"/>
      <c r="H26" s="15"/>
      <c r="I26" s="15"/>
      <c r="J26" s="15"/>
      <c r="K26" s="15"/>
      <c r="L26" s="16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 ht="16.5" customHeight="1">
      <c r="A27" s="77"/>
      <c r="B27" s="78"/>
      <c r="C27" s="77"/>
      <c r="D27" s="77"/>
      <c r="E27" s="163" t="s">
        <v>1</v>
      </c>
      <c r="F27" s="148"/>
      <c r="G27" s="148"/>
      <c r="H27" s="148"/>
      <c r="I27" s="77"/>
      <c r="J27" s="77"/>
      <c r="K27" s="77"/>
      <c r="L27" s="78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</row>
    <row r="28" spans="1:65" ht="6.75" customHeight="1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 ht="6.75" customHeight="1">
      <c r="A29" s="15"/>
      <c r="B29" s="16"/>
      <c r="C29" s="15"/>
      <c r="D29" s="40"/>
      <c r="E29" s="40"/>
      <c r="F29" s="40"/>
      <c r="G29" s="40"/>
      <c r="H29" s="40"/>
      <c r="I29" s="40"/>
      <c r="J29" s="40"/>
      <c r="K29" s="40"/>
      <c r="L29" s="16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 ht="24.75" customHeight="1">
      <c r="A30" s="15"/>
      <c r="B30" s="16"/>
      <c r="C30" s="15"/>
      <c r="D30" s="79" t="s">
        <v>31</v>
      </c>
      <c r="E30" s="15"/>
      <c r="F30" s="15"/>
      <c r="G30" s="15"/>
      <c r="H30" s="15"/>
      <c r="I30" s="15"/>
      <c r="J30" s="53">
        <f>ROUND(J118, 2)</f>
        <v>0</v>
      </c>
      <c r="K30" s="15"/>
      <c r="L30" s="16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 ht="6.75" customHeight="1">
      <c r="A31" s="15"/>
      <c r="B31" s="16"/>
      <c r="C31" s="15"/>
      <c r="D31" s="40"/>
      <c r="E31" s="40"/>
      <c r="F31" s="40"/>
      <c r="G31" s="40"/>
      <c r="H31" s="40"/>
      <c r="I31" s="40"/>
      <c r="J31" s="40"/>
      <c r="K31" s="40"/>
      <c r="L31" s="1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 ht="14.25" customHeight="1">
      <c r="A32" s="15"/>
      <c r="B32" s="16"/>
      <c r="C32" s="15"/>
      <c r="D32" s="15"/>
      <c r="E32" s="15"/>
      <c r="F32" s="19" t="s">
        <v>33</v>
      </c>
      <c r="G32" s="15"/>
      <c r="H32" s="15"/>
      <c r="I32" s="19" t="s">
        <v>32</v>
      </c>
      <c r="J32" s="19" t="s">
        <v>34</v>
      </c>
      <c r="K32" s="15"/>
      <c r="L32" s="16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5" ht="14.25" customHeight="1">
      <c r="A33" s="15"/>
      <c r="B33" s="16"/>
      <c r="C33" s="15"/>
      <c r="D33" s="80" t="s">
        <v>35</v>
      </c>
      <c r="E33" s="12" t="s">
        <v>36</v>
      </c>
      <c r="F33" s="81">
        <f>ROUND((SUM(BE118:BE125)),  2)</f>
        <v>0</v>
      </c>
      <c r="G33" s="15"/>
      <c r="H33" s="15"/>
      <c r="I33" s="82">
        <v>0.21</v>
      </c>
      <c r="J33" s="81">
        <f>ROUND(((SUM(BE118:BE125))*I33),  2)</f>
        <v>0</v>
      </c>
      <c r="K33" s="15"/>
      <c r="L33" s="16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</row>
    <row r="34" spans="1:65" ht="14.25" customHeight="1">
      <c r="A34" s="15"/>
      <c r="B34" s="16"/>
      <c r="C34" s="15"/>
      <c r="D34" s="15"/>
      <c r="E34" s="12" t="s">
        <v>37</v>
      </c>
      <c r="F34" s="81">
        <f>ROUND((SUM(BF118:BF125)),  2)</f>
        <v>0</v>
      </c>
      <c r="G34" s="15"/>
      <c r="H34" s="15"/>
      <c r="I34" s="82">
        <v>0.12</v>
      </c>
      <c r="J34" s="81">
        <f>ROUND(((SUM(BF118:BF125))*I34),  2)</f>
        <v>0</v>
      </c>
      <c r="K34" s="15"/>
      <c r="L34" s="16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</row>
    <row r="35" spans="1:65" ht="14.25" hidden="1" customHeight="1">
      <c r="A35" s="15"/>
      <c r="B35" s="16"/>
      <c r="C35" s="15"/>
      <c r="D35" s="15"/>
      <c r="E35" s="12" t="s">
        <v>38</v>
      </c>
      <c r="F35" s="81">
        <f>ROUND((SUM(BG118:BG125)),  2)</f>
        <v>0</v>
      </c>
      <c r="G35" s="15"/>
      <c r="H35" s="15"/>
      <c r="I35" s="82">
        <v>0.21</v>
      </c>
      <c r="J35" s="81">
        <f t="shared" ref="J35:J37" si="0">0</f>
        <v>0</v>
      </c>
      <c r="K35" s="15"/>
      <c r="L35" s="1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</row>
    <row r="36" spans="1:65" ht="14.25" hidden="1" customHeight="1">
      <c r="A36" s="15"/>
      <c r="B36" s="16"/>
      <c r="C36" s="15"/>
      <c r="D36" s="15"/>
      <c r="E36" s="12" t="s">
        <v>39</v>
      </c>
      <c r="F36" s="81">
        <f>ROUND((SUM(BH118:BH125)),  2)</f>
        <v>0</v>
      </c>
      <c r="G36" s="15"/>
      <c r="H36" s="15"/>
      <c r="I36" s="82">
        <v>0.12</v>
      </c>
      <c r="J36" s="81">
        <f t="shared" si="0"/>
        <v>0</v>
      </c>
      <c r="K36" s="15"/>
      <c r="L36" s="16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 ht="14.25" hidden="1" customHeight="1">
      <c r="A37" s="15"/>
      <c r="B37" s="16"/>
      <c r="C37" s="15"/>
      <c r="D37" s="15"/>
      <c r="E37" s="12" t="s">
        <v>40</v>
      </c>
      <c r="F37" s="81">
        <f>ROUND((SUM(BI118:BI125)),  2)</f>
        <v>0</v>
      </c>
      <c r="G37" s="15"/>
      <c r="H37" s="15"/>
      <c r="I37" s="82">
        <v>0</v>
      </c>
      <c r="J37" s="81">
        <f t="shared" si="0"/>
        <v>0</v>
      </c>
      <c r="K37" s="15"/>
      <c r="L37" s="16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 ht="6.75" customHeight="1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 ht="24.75" customHeight="1">
      <c r="A39" s="15"/>
      <c r="B39" s="16"/>
      <c r="C39" s="83"/>
      <c r="D39" s="84" t="s">
        <v>41</v>
      </c>
      <c r="E39" s="43"/>
      <c r="F39" s="43"/>
      <c r="G39" s="85" t="s">
        <v>42</v>
      </c>
      <c r="H39" s="86" t="s">
        <v>43</v>
      </c>
      <c r="I39" s="43"/>
      <c r="J39" s="87">
        <f>SUM(J30:J37)</f>
        <v>0</v>
      </c>
      <c r="K39" s="88"/>
      <c r="L39" s="16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 ht="14.25" customHeight="1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65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spans="1:65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65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spans="1:65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spans="1:65" ht="14.25" customHeight="1">
      <c r="A50" s="15"/>
      <c r="B50" s="16"/>
      <c r="C50" s="15"/>
      <c r="D50" s="26" t="s">
        <v>44</v>
      </c>
      <c r="E50" s="27"/>
      <c r="F50" s="27"/>
      <c r="G50" s="26" t="s">
        <v>45</v>
      </c>
      <c r="H50" s="27"/>
      <c r="I50" s="27"/>
      <c r="J50" s="27"/>
      <c r="K50" s="27"/>
      <c r="L50" s="16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spans="1:65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spans="1:65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65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65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spans="1:65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spans="1:65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spans="1:65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5.75" customHeight="1">
      <c r="A61" s="15"/>
      <c r="B61" s="16"/>
      <c r="C61" s="15"/>
      <c r="D61" s="28" t="s">
        <v>46</v>
      </c>
      <c r="E61" s="18"/>
      <c r="F61" s="89" t="s">
        <v>47</v>
      </c>
      <c r="G61" s="28" t="s">
        <v>46</v>
      </c>
      <c r="H61" s="18"/>
      <c r="I61" s="18"/>
      <c r="J61" s="90" t="s">
        <v>47</v>
      </c>
      <c r="K61" s="18"/>
      <c r="L61" s="16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spans="1:65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spans="1:65" ht="15.75" customHeight="1">
      <c r="A65" s="15"/>
      <c r="B65" s="16"/>
      <c r="C65" s="15"/>
      <c r="D65" s="26" t="s">
        <v>48</v>
      </c>
      <c r="E65" s="27"/>
      <c r="F65" s="27"/>
      <c r="G65" s="26" t="s">
        <v>49</v>
      </c>
      <c r="H65" s="27"/>
      <c r="I65" s="27"/>
      <c r="J65" s="27"/>
      <c r="K65" s="27"/>
      <c r="L65" s="16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spans="1:65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spans="1:65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spans="1:65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spans="1:65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5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spans="1:65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spans="1:65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spans="1:65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65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5" ht="15.75" customHeight="1">
      <c r="A76" s="15"/>
      <c r="B76" s="16"/>
      <c r="C76" s="15"/>
      <c r="D76" s="28" t="s">
        <v>46</v>
      </c>
      <c r="E76" s="18"/>
      <c r="F76" s="89" t="s">
        <v>47</v>
      </c>
      <c r="G76" s="28" t="s">
        <v>46</v>
      </c>
      <c r="H76" s="18"/>
      <c r="I76" s="18"/>
      <c r="J76" s="90" t="s">
        <v>47</v>
      </c>
      <c r="K76" s="18"/>
      <c r="L76" s="16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 ht="14.25" customHeight="1">
      <c r="A77" s="15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16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spans="1:6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6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65" ht="6.75" customHeight="1">
      <c r="A81" s="15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6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 ht="24.75" customHeight="1">
      <c r="A82" s="15"/>
      <c r="B82" s="16"/>
      <c r="C82" s="7" t="s">
        <v>91</v>
      </c>
      <c r="D82" s="15"/>
      <c r="E82" s="15"/>
      <c r="F82" s="15"/>
      <c r="G82" s="15"/>
      <c r="H82" s="15"/>
      <c r="I82" s="15"/>
      <c r="J82" s="15"/>
      <c r="K82" s="15"/>
      <c r="L82" s="16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 ht="6.75" customHeight="1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6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 ht="12" customHeight="1">
      <c r="A84" s="15"/>
      <c r="B84" s="16"/>
      <c r="C84" s="12" t="s">
        <v>14</v>
      </c>
      <c r="D84" s="15"/>
      <c r="E84" s="15"/>
      <c r="F84" s="15"/>
      <c r="G84" s="15"/>
      <c r="H84" s="15"/>
      <c r="I84" s="15"/>
      <c r="J84" s="15"/>
      <c r="K84" s="15"/>
      <c r="L84" s="16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 ht="16.5" customHeight="1">
      <c r="A85" s="15"/>
      <c r="B85" s="16"/>
      <c r="C85" s="15"/>
      <c r="D85" s="15"/>
      <c r="E85" s="170" t="str">
        <f>E7</f>
        <v>Výměna výběhů Liberec</v>
      </c>
      <c r="F85" s="148"/>
      <c r="G85" s="148"/>
      <c r="H85" s="148"/>
      <c r="I85" s="15"/>
      <c r="J85" s="15"/>
      <c r="K85" s="15"/>
      <c r="L85" s="16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 ht="12" customHeight="1">
      <c r="A86" s="15"/>
      <c r="B86" s="16"/>
      <c r="C86" s="12" t="s">
        <v>89</v>
      </c>
      <c r="D86" s="15"/>
      <c r="E86" s="15"/>
      <c r="F86" s="15"/>
      <c r="G86" s="15"/>
      <c r="H86" s="15"/>
      <c r="I86" s="15"/>
      <c r="J86" s="15"/>
      <c r="K86" s="15"/>
      <c r="L86" s="16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 ht="16.5" customHeight="1">
      <c r="A87" s="15"/>
      <c r="B87" s="16"/>
      <c r="C87" s="15"/>
      <c r="D87" s="15"/>
      <c r="E87" s="151" t="str">
        <f>E9</f>
        <v>II - Umělý trávník III. g...</v>
      </c>
      <c r="F87" s="148"/>
      <c r="G87" s="148"/>
      <c r="H87" s="148"/>
      <c r="I87" s="15"/>
      <c r="J87" s="15"/>
      <c r="K87" s="15"/>
      <c r="L87" s="16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 ht="6.75" customHeight="1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6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 ht="12" customHeight="1">
      <c r="A89" s="15"/>
      <c r="B89" s="16"/>
      <c r="C89" s="12" t="s">
        <v>18</v>
      </c>
      <c r="D89" s="15"/>
      <c r="E89" s="15"/>
      <c r="F89" s="10" t="str">
        <f>F12</f>
        <v xml:space="preserve"> </v>
      </c>
      <c r="G89" s="15"/>
      <c r="H89" s="15"/>
      <c r="I89" s="12" t="s">
        <v>20</v>
      </c>
      <c r="J89" s="39" t="str">
        <f>IF(J12="","",J12)</f>
        <v>5. 3. 2025</v>
      </c>
      <c r="K89" s="15"/>
      <c r="L89" s="16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 ht="6.75" customHeight="1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6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 ht="15" customHeight="1">
      <c r="A91" s="15"/>
      <c r="B91" s="16"/>
      <c r="C91" s="12" t="s">
        <v>22</v>
      </c>
      <c r="D91" s="15"/>
      <c r="E91" s="15"/>
      <c r="F91" s="10" t="str">
        <f>E15</f>
        <v xml:space="preserve"> </v>
      </c>
      <c r="G91" s="15"/>
      <c r="H91" s="15"/>
      <c r="I91" s="12" t="s">
        <v>27</v>
      </c>
      <c r="J91" s="13" t="str">
        <f>E21</f>
        <v xml:space="preserve"> </v>
      </c>
      <c r="K91" s="15"/>
      <c r="L91" s="16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 ht="15" customHeight="1">
      <c r="A92" s="15"/>
      <c r="B92" s="16"/>
      <c r="C92" s="12" t="s">
        <v>26</v>
      </c>
      <c r="D92" s="15"/>
      <c r="E92" s="15"/>
      <c r="F92" s="10" t="str">
        <f>IF(E18="","",E18)</f>
        <v xml:space="preserve"> </v>
      </c>
      <c r="G92" s="15"/>
      <c r="H92" s="15"/>
      <c r="I92" s="12" t="s">
        <v>29</v>
      </c>
      <c r="J92" s="13" t="str">
        <f>E24</f>
        <v xml:space="preserve"> </v>
      </c>
      <c r="K92" s="15"/>
      <c r="L92" s="16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 ht="9.75" customHeight="1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6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 ht="29.25" customHeight="1">
      <c r="A94" s="15"/>
      <c r="B94" s="16"/>
      <c r="C94" s="91" t="s">
        <v>92</v>
      </c>
      <c r="D94" s="83"/>
      <c r="E94" s="83"/>
      <c r="F94" s="83"/>
      <c r="G94" s="83"/>
      <c r="H94" s="83"/>
      <c r="I94" s="83"/>
      <c r="J94" s="92" t="s">
        <v>93</v>
      </c>
      <c r="K94" s="83"/>
      <c r="L94" s="16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 ht="9.75" customHeight="1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6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 ht="22.5" customHeight="1">
      <c r="A96" s="15"/>
      <c r="B96" s="16"/>
      <c r="C96" s="93" t="s">
        <v>94</v>
      </c>
      <c r="D96" s="15"/>
      <c r="E96" s="15"/>
      <c r="F96" s="15"/>
      <c r="G96" s="15"/>
      <c r="H96" s="15"/>
      <c r="I96" s="15"/>
      <c r="J96" s="53">
        <f t="shared" ref="J96:J98" si="1">J118</f>
        <v>0</v>
      </c>
      <c r="K96" s="15"/>
      <c r="L96" s="16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3" t="s">
        <v>95</v>
      </c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 ht="24.75" customHeight="1">
      <c r="A97" s="94"/>
      <c r="B97" s="95"/>
      <c r="C97" s="94"/>
      <c r="D97" s="96" t="s">
        <v>96</v>
      </c>
      <c r="E97" s="97"/>
      <c r="F97" s="97"/>
      <c r="G97" s="97"/>
      <c r="H97" s="97"/>
      <c r="I97" s="97"/>
      <c r="J97" s="98">
        <f t="shared" si="1"/>
        <v>0</v>
      </c>
      <c r="K97" s="94"/>
      <c r="L97" s="95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</row>
    <row r="98" spans="1:65" ht="19.5" customHeight="1">
      <c r="A98" s="99"/>
      <c r="B98" s="100"/>
      <c r="C98" s="99"/>
      <c r="D98" s="101" t="s">
        <v>162</v>
      </c>
      <c r="E98" s="102"/>
      <c r="F98" s="102"/>
      <c r="G98" s="102"/>
      <c r="H98" s="102"/>
      <c r="I98" s="102"/>
      <c r="J98" s="103">
        <f t="shared" si="1"/>
        <v>0</v>
      </c>
      <c r="K98" s="99"/>
      <c r="L98" s="100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</row>
    <row r="99" spans="1:65" ht="21.75" customHeight="1">
      <c r="A99" s="15"/>
      <c r="B99" s="16"/>
      <c r="C99" s="15"/>
      <c r="D99" s="15"/>
      <c r="E99" s="15"/>
      <c r="F99" s="15"/>
      <c r="G99" s="15"/>
      <c r="H99" s="15"/>
      <c r="I99" s="15"/>
      <c r="J99" s="15"/>
      <c r="K99" s="15"/>
      <c r="L99" s="16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1:65" ht="6.75" customHeight="1">
      <c r="A100" s="15"/>
      <c r="B100" s="29"/>
      <c r="C100" s="30"/>
      <c r="D100" s="30"/>
      <c r="E100" s="30"/>
      <c r="F100" s="30"/>
      <c r="G100" s="30"/>
      <c r="H100" s="30"/>
      <c r="I100" s="30"/>
      <c r="J100" s="30"/>
      <c r="K100" s="30"/>
      <c r="L100" s="16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1:6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1:6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1:65" ht="6.75" customHeight="1">
      <c r="A104" s="15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16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 ht="24.75" customHeight="1">
      <c r="A105" s="15"/>
      <c r="B105" s="16"/>
      <c r="C105" s="7" t="s">
        <v>99</v>
      </c>
      <c r="D105" s="15"/>
      <c r="E105" s="15"/>
      <c r="F105" s="15"/>
      <c r="G105" s="15"/>
      <c r="H105" s="15"/>
      <c r="I105" s="15"/>
      <c r="J105" s="15"/>
      <c r="K105" s="15"/>
      <c r="L105" s="16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 ht="6.75" customHeight="1">
      <c r="A106" s="15"/>
      <c r="B106" s="16"/>
      <c r="C106" s="15"/>
      <c r="D106" s="15"/>
      <c r="E106" s="15"/>
      <c r="F106" s="15"/>
      <c r="G106" s="15"/>
      <c r="H106" s="15"/>
      <c r="I106" s="15"/>
      <c r="J106" s="15"/>
      <c r="K106" s="15"/>
      <c r="L106" s="16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 ht="12" customHeight="1">
      <c r="A107" s="15"/>
      <c r="B107" s="16"/>
      <c r="C107" s="12" t="s">
        <v>14</v>
      </c>
      <c r="D107" s="15"/>
      <c r="E107" s="15"/>
      <c r="F107" s="15"/>
      <c r="G107" s="15"/>
      <c r="H107" s="15"/>
      <c r="I107" s="15"/>
      <c r="J107" s="15"/>
      <c r="K107" s="15"/>
      <c r="L107" s="16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 ht="16.5" customHeight="1">
      <c r="A108" s="15"/>
      <c r="B108" s="16"/>
      <c r="C108" s="15"/>
      <c r="D108" s="15"/>
      <c r="E108" s="170" t="str">
        <f>E7</f>
        <v>Výměna výběhů Liberec</v>
      </c>
      <c r="F108" s="148"/>
      <c r="G108" s="148"/>
      <c r="H108" s="148"/>
      <c r="I108" s="15"/>
      <c r="J108" s="15"/>
      <c r="K108" s="15"/>
      <c r="L108" s="16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 ht="12" customHeight="1">
      <c r="A109" s="15"/>
      <c r="B109" s="16"/>
      <c r="C109" s="12" t="s">
        <v>89</v>
      </c>
      <c r="D109" s="15"/>
      <c r="E109" s="15"/>
      <c r="F109" s="15"/>
      <c r="G109" s="15"/>
      <c r="H109" s="15"/>
      <c r="I109" s="15"/>
      <c r="J109" s="15"/>
      <c r="K109" s="15"/>
      <c r="L109" s="16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 ht="16.5" customHeight="1">
      <c r="A110" s="15"/>
      <c r="B110" s="16"/>
      <c r="C110" s="15"/>
      <c r="D110" s="15"/>
      <c r="E110" s="151" t="str">
        <f>E9</f>
        <v>II - Umělý trávník III. g...</v>
      </c>
      <c r="F110" s="148"/>
      <c r="G110" s="148"/>
      <c r="H110" s="148"/>
      <c r="I110" s="15"/>
      <c r="J110" s="15"/>
      <c r="K110" s="15"/>
      <c r="L110" s="16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 ht="6.75" customHeight="1">
      <c r="A111" s="15"/>
      <c r="B111" s="16"/>
      <c r="C111" s="15"/>
      <c r="D111" s="15"/>
      <c r="E111" s="15"/>
      <c r="F111" s="15"/>
      <c r="G111" s="15"/>
      <c r="H111" s="15"/>
      <c r="I111" s="15"/>
      <c r="J111" s="15"/>
      <c r="K111" s="15"/>
      <c r="L111" s="16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 ht="12" customHeight="1">
      <c r="A112" s="15"/>
      <c r="B112" s="16"/>
      <c r="C112" s="12" t="s">
        <v>18</v>
      </c>
      <c r="D112" s="15"/>
      <c r="E112" s="15"/>
      <c r="F112" s="10" t="str">
        <f>F12</f>
        <v xml:space="preserve"> </v>
      </c>
      <c r="G112" s="15"/>
      <c r="H112" s="15"/>
      <c r="I112" s="12" t="s">
        <v>20</v>
      </c>
      <c r="J112" s="39" t="str">
        <f>IF(J12="","",J12)</f>
        <v>5. 3. 2025</v>
      </c>
      <c r="K112" s="15"/>
      <c r="L112" s="16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 ht="6.75" customHeight="1">
      <c r="A113" s="15"/>
      <c r="B113" s="16"/>
      <c r="C113" s="15"/>
      <c r="D113" s="15"/>
      <c r="E113" s="15"/>
      <c r="F113" s="15"/>
      <c r="G113" s="15"/>
      <c r="H113" s="15"/>
      <c r="I113" s="15"/>
      <c r="J113" s="15"/>
      <c r="K113" s="15"/>
      <c r="L113" s="16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 ht="15" customHeight="1">
      <c r="A114" s="15"/>
      <c r="B114" s="16"/>
      <c r="C114" s="12" t="s">
        <v>22</v>
      </c>
      <c r="D114" s="15"/>
      <c r="E114" s="15"/>
      <c r="F114" s="10" t="str">
        <f>E15</f>
        <v xml:space="preserve"> </v>
      </c>
      <c r="G114" s="15"/>
      <c r="H114" s="15"/>
      <c r="I114" s="12" t="s">
        <v>27</v>
      </c>
      <c r="J114" s="13" t="str">
        <f>E21</f>
        <v xml:space="preserve"> </v>
      </c>
      <c r="K114" s="15"/>
      <c r="L114" s="16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 ht="15" customHeight="1">
      <c r="A115" s="15"/>
      <c r="B115" s="16"/>
      <c r="C115" s="12" t="s">
        <v>26</v>
      </c>
      <c r="D115" s="15"/>
      <c r="E115" s="15"/>
      <c r="F115" s="10" t="str">
        <f>IF(E18="","",E18)</f>
        <v xml:space="preserve"> </v>
      </c>
      <c r="G115" s="15"/>
      <c r="H115" s="15"/>
      <c r="I115" s="12" t="s">
        <v>29</v>
      </c>
      <c r="J115" s="13" t="str">
        <f>E24</f>
        <v xml:space="preserve"> </v>
      </c>
      <c r="K115" s="15"/>
      <c r="L115" s="16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 ht="9.75" customHeight="1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6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 ht="29.25" customHeight="1">
      <c r="A117" s="104"/>
      <c r="B117" s="105"/>
      <c r="C117" s="106" t="s">
        <v>100</v>
      </c>
      <c r="D117" s="107" t="s">
        <v>56</v>
      </c>
      <c r="E117" s="107" t="s">
        <v>52</v>
      </c>
      <c r="F117" s="107" t="s">
        <v>53</v>
      </c>
      <c r="G117" s="107" t="s">
        <v>101</v>
      </c>
      <c r="H117" s="107" t="s">
        <v>102</v>
      </c>
      <c r="I117" s="107" t="s">
        <v>103</v>
      </c>
      <c r="J117" s="108" t="s">
        <v>93</v>
      </c>
      <c r="K117" s="109" t="s">
        <v>104</v>
      </c>
      <c r="L117" s="105"/>
      <c r="M117" s="45" t="s">
        <v>1</v>
      </c>
      <c r="N117" s="46" t="s">
        <v>35</v>
      </c>
      <c r="O117" s="46" t="s">
        <v>105</v>
      </c>
      <c r="P117" s="46" t="s">
        <v>106</v>
      </c>
      <c r="Q117" s="46" t="s">
        <v>107</v>
      </c>
      <c r="R117" s="46" t="s">
        <v>108</v>
      </c>
      <c r="S117" s="46" t="s">
        <v>109</v>
      </c>
      <c r="T117" s="47" t="s">
        <v>110</v>
      </c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  <c r="BH117" s="104"/>
      <c r="BI117" s="104"/>
      <c r="BJ117" s="104"/>
      <c r="BK117" s="104"/>
      <c r="BL117" s="104"/>
      <c r="BM117" s="104"/>
    </row>
    <row r="118" spans="1:65" ht="22.5" customHeight="1">
      <c r="A118" s="15"/>
      <c r="B118" s="16"/>
      <c r="C118" s="51" t="s">
        <v>111</v>
      </c>
      <c r="D118" s="15"/>
      <c r="E118" s="15"/>
      <c r="F118" s="15"/>
      <c r="G118" s="15"/>
      <c r="H118" s="15"/>
      <c r="I118" s="15"/>
      <c r="J118" s="110">
        <f t="shared" ref="J118:J120" si="2">BK118</f>
        <v>0</v>
      </c>
      <c r="K118" s="15"/>
      <c r="L118" s="16"/>
      <c r="M118" s="48"/>
      <c r="N118" s="40"/>
      <c r="O118" s="40"/>
      <c r="P118" s="111">
        <f t="shared" ref="P118:P119" si="3">P119</f>
        <v>0</v>
      </c>
      <c r="Q118" s="40"/>
      <c r="R118" s="111">
        <f t="shared" ref="R118:R119" si="4">R119</f>
        <v>0</v>
      </c>
      <c r="S118" s="40"/>
      <c r="T118" s="112">
        <f t="shared" ref="T118:T119" si="5">T119</f>
        <v>0</v>
      </c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3" t="s">
        <v>70</v>
      </c>
      <c r="AU118" s="3" t="s">
        <v>95</v>
      </c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13">
        <f t="shared" ref="BK118:BK119" si="6">BK119</f>
        <v>0</v>
      </c>
      <c r="BL118" s="15"/>
      <c r="BM118" s="15"/>
    </row>
    <row r="119" spans="1:65" ht="25.5" customHeight="1">
      <c r="A119" s="114"/>
      <c r="B119" s="115"/>
      <c r="C119" s="114"/>
      <c r="D119" s="116" t="s">
        <v>70</v>
      </c>
      <c r="E119" s="117" t="s">
        <v>112</v>
      </c>
      <c r="F119" s="117" t="s">
        <v>113</v>
      </c>
      <c r="G119" s="114"/>
      <c r="H119" s="114"/>
      <c r="I119" s="114"/>
      <c r="J119" s="118">
        <f t="shared" si="2"/>
        <v>0</v>
      </c>
      <c r="K119" s="114"/>
      <c r="L119" s="115"/>
      <c r="M119" s="119"/>
      <c r="N119" s="114"/>
      <c r="O119" s="114"/>
      <c r="P119" s="120">
        <f t="shared" si="3"/>
        <v>0</v>
      </c>
      <c r="Q119" s="114"/>
      <c r="R119" s="120">
        <f t="shared" si="4"/>
        <v>0</v>
      </c>
      <c r="S119" s="114"/>
      <c r="T119" s="121">
        <f t="shared" si="5"/>
        <v>0</v>
      </c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6" t="s">
        <v>79</v>
      </c>
      <c r="AS119" s="114"/>
      <c r="AT119" s="122" t="s">
        <v>70</v>
      </c>
      <c r="AU119" s="122" t="s">
        <v>71</v>
      </c>
      <c r="AV119" s="114"/>
      <c r="AW119" s="114"/>
      <c r="AX119" s="114"/>
      <c r="AY119" s="116" t="s">
        <v>114</v>
      </c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23">
        <f t="shared" si="6"/>
        <v>0</v>
      </c>
      <c r="BL119" s="114"/>
      <c r="BM119" s="114"/>
    </row>
    <row r="120" spans="1:65" ht="22.5" customHeight="1">
      <c r="A120" s="114"/>
      <c r="B120" s="115"/>
      <c r="C120" s="114"/>
      <c r="D120" s="116" t="s">
        <v>70</v>
      </c>
      <c r="E120" s="124" t="s">
        <v>133</v>
      </c>
      <c r="F120" s="124" t="s">
        <v>163</v>
      </c>
      <c r="G120" s="114"/>
      <c r="H120" s="114"/>
      <c r="I120" s="114"/>
      <c r="J120" s="125">
        <f t="shared" si="2"/>
        <v>0</v>
      </c>
      <c r="K120" s="114"/>
      <c r="L120" s="115"/>
      <c r="M120" s="119"/>
      <c r="N120" s="114"/>
      <c r="O120" s="114"/>
      <c r="P120" s="120">
        <f>SUM(P121:P125)</f>
        <v>0</v>
      </c>
      <c r="Q120" s="114"/>
      <c r="R120" s="120">
        <f>SUM(R121:R125)</f>
        <v>0</v>
      </c>
      <c r="S120" s="114"/>
      <c r="T120" s="121">
        <f>SUM(T121:T125)</f>
        <v>0</v>
      </c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6" t="s">
        <v>79</v>
      </c>
      <c r="AS120" s="114"/>
      <c r="AT120" s="122" t="s">
        <v>70</v>
      </c>
      <c r="AU120" s="122" t="s">
        <v>79</v>
      </c>
      <c r="AV120" s="114"/>
      <c r="AW120" s="114"/>
      <c r="AX120" s="114"/>
      <c r="AY120" s="116" t="s">
        <v>114</v>
      </c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23">
        <f>SUM(BK121:BK125)</f>
        <v>0</v>
      </c>
      <c r="BL120" s="114"/>
      <c r="BM120" s="114"/>
    </row>
    <row r="121" spans="1:65" ht="66.75" customHeight="1">
      <c r="A121" s="15"/>
      <c r="B121" s="16"/>
      <c r="C121" s="126" t="s">
        <v>149</v>
      </c>
      <c r="D121" s="126" t="s">
        <v>117</v>
      </c>
      <c r="E121" s="127" t="s">
        <v>164</v>
      </c>
      <c r="F121" s="128" t="s">
        <v>165</v>
      </c>
      <c r="G121" s="129" t="s">
        <v>128</v>
      </c>
      <c r="H121" s="130">
        <v>1205</v>
      </c>
      <c r="I121" s="131">
        <v>0</v>
      </c>
      <c r="J121" s="131">
        <f t="shared" ref="J121:J125" si="7">ROUND(I121*H121,2)</f>
        <v>0</v>
      </c>
      <c r="K121" s="132"/>
      <c r="L121" s="16"/>
      <c r="M121" s="133" t="s">
        <v>1</v>
      </c>
      <c r="N121" s="134" t="s">
        <v>36</v>
      </c>
      <c r="O121" s="135">
        <v>0</v>
      </c>
      <c r="P121" s="135">
        <f t="shared" ref="P121:P125" si="8">O121*H121</f>
        <v>0</v>
      </c>
      <c r="Q121" s="135">
        <v>0</v>
      </c>
      <c r="R121" s="135">
        <f t="shared" ref="R121:R125" si="9">Q121*H121</f>
        <v>0</v>
      </c>
      <c r="S121" s="135">
        <v>0</v>
      </c>
      <c r="T121" s="136">
        <f t="shared" ref="T121:T125" si="10">S121*H121</f>
        <v>0</v>
      </c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37" t="s">
        <v>121</v>
      </c>
      <c r="AS121" s="15"/>
      <c r="AT121" s="137" t="s">
        <v>117</v>
      </c>
      <c r="AU121" s="137" t="s">
        <v>81</v>
      </c>
      <c r="AV121" s="15"/>
      <c r="AW121" s="15"/>
      <c r="AX121" s="15"/>
      <c r="AY121" s="3" t="s">
        <v>114</v>
      </c>
      <c r="AZ121" s="15"/>
      <c r="BA121" s="15"/>
      <c r="BB121" s="15"/>
      <c r="BC121" s="15"/>
      <c r="BD121" s="15"/>
      <c r="BE121" s="138">
        <f t="shared" ref="BE121:BE125" si="11">IF(N121="základní",J121,0)</f>
        <v>0</v>
      </c>
      <c r="BF121" s="138">
        <f t="shared" ref="BF121:BF125" si="12">IF(N121="snížená",J121,0)</f>
        <v>0</v>
      </c>
      <c r="BG121" s="138">
        <f t="shared" ref="BG121:BG125" si="13">IF(N121="zákl. přenesená",J121,0)</f>
        <v>0</v>
      </c>
      <c r="BH121" s="138">
        <f t="shared" ref="BH121:BH125" si="14">IF(N121="sníž. přenesená",J121,0)</f>
        <v>0</v>
      </c>
      <c r="BI121" s="138">
        <f t="shared" ref="BI121:BI125" si="15">IF(N121="nulová",J121,0)</f>
        <v>0</v>
      </c>
      <c r="BJ121" s="3" t="s">
        <v>79</v>
      </c>
      <c r="BK121" s="138">
        <f t="shared" ref="BK121:BK125" si="16">ROUND(I121*H121,2)</f>
        <v>0</v>
      </c>
      <c r="BL121" s="3" t="s">
        <v>121</v>
      </c>
      <c r="BM121" s="137" t="s">
        <v>81</v>
      </c>
    </row>
    <row r="122" spans="1:65" ht="24" customHeight="1">
      <c r="A122" s="15"/>
      <c r="B122" s="16"/>
      <c r="C122" s="126" t="s">
        <v>137</v>
      </c>
      <c r="D122" s="126" t="s">
        <v>117</v>
      </c>
      <c r="E122" s="127" t="s">
        <v>166</v>
      </c>
      <c r="F122" s="128" t="s">
        <v>167</v>
      </c>
      <c r="G122" s="129" t="s">
        <v>136</v>
      </c>
      <c r="H122" s="130">
        <v>28.847999999999999</v>
      </c>
      <c r="I122" s="131">
        <v>0</v>
      </c>
      <c r="J122" s="131">
        <f t="shared" si="7"/>
        <v>0</v>
      </c>
      <c r="K122" s="132"/>
      <c r="L122" s="16"/>
      <c r="M122" s="133" t="s">
        <v>1</v>
      </c>
      <c r="N122" s="134" t="s">
        <v>36</v>
      </c>
      <c r="O122" s="135">
        <v>0</v>
      </c>
      <c r="P122" s="135">
        <f t="shared" si="8"/>
        <v>0</v>
      </c>
      <c r="Q122" s="135">
        <v>0</v>
      </c>
      <c r="R122" s="135">
        <f t="shared" si="9"/>
        <v>0</v>
      </c>
      <c r="S122" s="135">
        <v>0</v>
      </c>
      <c r="T122" s="136">
        <f t="shared" si="10"/>
        <v>0</v>
      </c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37" t="s">
        <v>121</v>
      </c>
      <c r="AS122" s="15"/>
      <c r="AT122" s="137" t="s">
        <v>117</v>
      </c>
      <c r="AU122" s="137" t="s">
        <v>81</v>
      </c>
      <c r="AV122" s="15"/>
      <c r="AW122" s="15"/>
      <c r="AX122" s="15"/>
      <c r="AY122" s="3" t="s">
        <v>114</v>
      </c>
      <c r="AZ122" s="15"/>
      <c r="BA122" s="15"/>
      <c r="BB122" s="15"/>
      <c r="BC122" s="15"/>
      <c r="BD122" s="15"/>
      <c r="BE122" s="138">
        <f t="shared" si="11"/>
        <v>0</v>
      </c>
      <c r="BF122" s="138">
        <f t="shared" si="12"/>
        <v>0</v>
      </c>
      <c r="BG122" s="138">
        <f t="shared" si="13"/>
        <v>0</v>
      </c>
      <c r="BH122" s="138">
        <f t="shared" si="14"/>
        <v>0</v>
      </c>
      <c r="BI122" s="138">
        <f t="shared" si="15"/>
        <v>0</v>
      </c>
      <c r="BJ122" s="3" t="s">
        <v>79</v>
      </c>
      <c r="BK122" s="138">
        <f t="shared" si="16"/>
        <v>0</v>
      </c>
      <c r="BL122" s="3" t="s">
        <v>121</v>
      </c>
      <c r="BM122" s="137" t="s">
        <v>121</v>
      </c>
    </row>
    <row r="123" spans="1:65" ht="33" customHeight="1">
      <c r="A123" s="15"/>
      <c r="B123" s="16"/>
      <c r="C123" s="126" t="s">
        <v>156</v>
      </c>
      <c r="D123" s="126" t="s">
        <v>117</v>
      </c>
      <c r="E123" s="127" t="s">
        <v>168</v>
      </c>
      <c r="F123" s="128" t="s">
        <v>169</v>
      </c>
      <c r="G123" s="129" t="s">
        <v>136</v>
      </c>
      <c r="H123" s="130">
        <v>17.428999999999998</v>
      </c>
      <c r="I123" s="131">
        <v>0</v>
      </c>
      <c r="J123" s="131">
        <f t="shared" si="7"/>
        <v>0</v>
      </c>
      <c r="K123" s="132"/>
      <c r="L123" s="16"/>
      <c r="M123" s="133" t="s">
        <v>1</v>
      </c>
      <c r="N123" s="134" t="s">
        <v>36</v>
      </c>
      <c r="O123" s="135">
        <v>0</v>
      </c>
      <c r="P123" s="135">
        <f t="shared" si="8"/>
        <v>0</v>
      </c>
      <c r="Q123" s="135">
        <v>0</v>
      </c>
      <c r="R123" s="135">
        <f t="shared" si="9"/>
        <v>0</v>
      </c>
      <c r="S123" s="135">
        <v>0</v>
      </c>
      <c r="T123" s="136">
        <f t="shared" si="10"/>
        <v>0</v>
      </c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37" t="s">
        <v>121</v>
      </c>
      <c r="AS123" s="15"/>
      <c r="AT123" s="137" t="s">
        <v>117</v>
      </c>
      <c r="AU123" s="137" t="s">
        <v>81</v>
      </c>
      <c r="AV123" s="15"/>
      <c r="AW123" s="15"/>
      <c r="AX123" s="15"/>
      <c r="AY123" s="3" t="s">
        <v>114</v>
      </c>
      <c r="AZ123" s="15"/>
      <c r="BA123" s="15"/>
      <c r="BB123" s="15"/>
      <c r="BC123" s="15"/>
      <c r="BD123" s="15"/>
      <c r="BE123" s="138">
        <f t="shared" si="11"/>
        <v>0</v>
      </c>
      <c r="BF123" s="138">
        <f t="shared" si="12"/>
        <v>0</v>
      </c>
      <c r="BG123" s="138">
        <f t="shared" si="13"/>
        <v>0</v>
      </c>
      <c r="BH123" s="138">
        <f t="shared" si="14"/>
        <v>0</v>
      </c>
      <c r="BI123" s="138">
        <f t="shared" si="15"/>
        <v>0</v>
      </c>
      <c r="BJ123" s="3" t="s">
        <v>79</v>
      </c>
      <c r="BK123" s="138">
        <f t="shared" si="16"/>
        <v>0</v>
      </c>
      <c r="BL123" s="3" t="s">
        <v>121</v>
      </c>
      <c r="BM123" s="137" t="s">
        <v>129</v>
      </c>
    </row>
    <row r="124" spans="1:65" ht="37.5" customHeight="1">
      <c r="A124" s="15"/>
      <c r="B124" s="16"/>
      <c r="C124" s="126" t="s">
        <v>8</v>
      </c>
      <c r="D124" s="126" t="s">
        <v>117</v>
      </c>
      <c r="E124" s="127" t="s">
        <v>170</v>
      </c>
      <c r="F124" s="128" t="s">
        <v>171</v>
      </c>
      <c r="G124" s="129" t="s">
        <v>172</v>
      </c>
      <c r="H124" s="130">
        <v>60</v>
      </c>
      <c r="I124" s="131">
        <v>0</v>
      </c>
      <c r="J124" s="131">
        <f t="shared" si="7"/>
        <v>0</v>
      </c>
      <c r="K124" s="132"/>
      <c r="L124" s="16"/>
      <c r="M124" s="133" t="s">
        <v>1</v>
      </c>
      <c r="N124" s="134" t="s">
        <v>36</v>
      </c>
      <c r="O124" s="135">
        <v>0</v>
      </c>
      <c r="P124" s="135">
        <f t="shared" si="8"/>
        <v>0</v>
      </c>
      <c r="Q124" s="135">
        <v>0</v>
      </c>
      <c r="R124" s="135">
        <f t="shared" si="9"/>
        <v>0</v>
      </c>
      <c r="S124" s="135">
        <v>0</v>
      </c>
      <c r="T124" s="136">
        <f t="shared" si="10"/>
        <v>0</v>
      </c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37" t="s">
        <v>121</v>
      </c>
      <c r="AS124" s="15"/>
      <c r="AT124" s="137" t="s">
        <v>117</v>
      </c>
      <c r="AU124" s="137" t="s">
        <v>81</v>
      </c>
      <c r="AV124" s="15"/>
      <c r="AW124" s="15"/>
      <c r="AX124" s="15"/>
      <c r="AY124" s="3" t="s">
        <v>114</v>
      </c>
      <c r="AZ124" s="15"/>
      <c r="BA124" s="15"/>
      <c r="BB124" s="15"/>
      <c r="BC124" s="15"/>
      <c r="BD124" s="15"/>
      <c r="BE124" s="138">
        <f t="shared" si="11"/>
        <v>0</v>
      </c>
      <c r="BF124" s="138">
        <f t="shared" si="12"/>
        <v>0</v>
      </c>
      <c r="BG124" s="138">
        <f t="shared" si="13"/>
        <v>0</v>
      </c>
      <c r="BH124" s="138">
        <f t="shared" si="14"/>
        <v>0</v>
      </c>
      <c r="BI124" s="138">
        <f t="shared" si="15"/>
        <v>0</v>
      </c>
      <c r="BJ124" s="3" t="s">
        <v>79</v>
      </c>
      <c r="BK124" s="138">
        <f t="shared" si="16"/>
        <v>0</v>
      </c>
      <c r="BL124" s="3" t="s">
        <v>121</v>
      </c>
      <c r="BM124" s="137" t="s">
        <v>132</v>
      </c>
    </row>
    <row r="125" spans="1:65" ht="37.5" customHeight="1">
      <c r="A125" s="15"/>
      <c r="B125" s="16"/>
      <c r="C125" s="126" t="s">
        <v>173</v>
      </c>
      <c r="D125" s="126" t="s">
        <v>117</v>
      </c>
      <c r="E125" s="127" t="s">
        <v>174</v>
      </c>
      <c r="F125" s="128" t="s">
        <v>175</v>
      </c>
      <c r="G125" s="129" t="s">
        <v>147</v>
      </c>
      <c r="H125" s="130">
        <v>0</v>
      </c>
      <c r="I125" s="131">
        <v>0</v>
      </c>
      <c r="J125" s="131">
        <f t="shared" si="7"/>
        <v>0</v>
      </c>
      <c r="K125" s="132"/>
      <c r="L125" s="16"/>
      <c r="M125" s="139" t="s">
        <v>1</v>
      </c>
      <c r="N125" s="140" t="s">
        <v>36</v>
      </c>
      <c r="O125" s="141">
        <v>0</v>
      </c>
      <c r="P125" s="141">
        <f t="shared" si="8"/>
        <v>0</v>
      </c>
      <c r="Q125" s="141">
        <v>0</v>
      </c>
      <c r="R125" s="141">
        <f t="shared" si="9"/>
        <v>0</v>
      </c>
      <c r="S125" s="141">
        <v>0</v>
      </c>
      <c r="T125" s="142">
        <f t="shared" si="10"/>
        <v>0</v>
      </c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37" t="s">
        <v>121</v>
      </c>
      <c r="AS125" s="15"/>
      <c r="AT125" s="137" t="s">
        <v>117</v>
      </c>
      <c r="AU125" s="137" t="s">
        <v>81</v>
      </c>
      <c r="AV125" s="15"/>
      <c r="AW125" s="15"/>
      <c r="AX125" s="15"/>
      <c r="AY125" s="3" t="s">
        <v>114</v>
      </c>
      <c r="AZ125" s="15"/>
      <c r="BA125" s="15"/>
      <c r="BB125" s="15"/>
      <c r="BC125" s="15"/>
      <c r="BD125" s="15"/>
      <c r="BE125" s="138">
        <f t="shared" si="11"/>
        <v>0</v>
      </c>
      <c r="BF125" s="138">
        <f t="shared" si="12"/>
        <v>0</v>
      </c>
      <c r="BG125" s="138">
        <f t="shared" si="13"/>
        <v>0</v>
      </c>
      <c r="BH125" s="138">
        <f t="shared" si="14"/>
        <v>0</v>
      </c>
      <c r="BI125" s="138">
        <f t="shared" si="15"/>
        <v>0</v>
      </c>
      <c r="BJ125" s="3" t="s">
        <v>79</v>
      </c>
      <c r="BK125" s="138">
        <f t="shared" si="16"/>
        <v>0</v>
      </c>
      <c r="BL125" s="3" t="s">
        <v>121</v>
      </c>
      <c r="BM125" s="137" t="s">
        <v>137</v>
      </c>
    </row>
    <row r="126" spans="1:65" ht="6.75" customHeight="1">
      <c r="A126" s="15"/>
      <c r="B126" s="29"/>
      <c r="C126" s="30"/>
      <c r="D126" s="30"/>
      <c r="E126" s="30"/>
      <c r="F126" s="30"/>
      <c r="G126" s="30"/>
      <c r="H126" s="30"/>
      <c r="I126" s="30"/>
      <c r="J126" s="30"/>
      <c r="K126" s="30"/>
      <c r="L126" s="16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</row>
  </sheetData>
  <autoFilter ref="C117:K125"/>
  <mergeCells count="9">
    <mergeCell ref="L2:V2"/>
    <mergeCell ref="E9:H9"/>
    <mergeCell ref="E18:H18"/>
    <mergeCell ref="E27:H27"/>
    <mergeCell ref="E85:H85"/>
    <mergeCell ref="E87:H87"/>
    <mergeCell ref="E108:H108"/>
    <mergeCell ref="E110:H110"/>
    <mergeCell ref="E7:H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3"/>
  <sheetViews>
    <sheetView showGridLines="0" topLeftCell="A128" workbookViewId="0"/>
  </sheetViews>
  <sheetFormatPr defaultColWidth="16.83203125" defaultRowHeight="15" customHeight="1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1" spans="1:65" ht="11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3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7" t="s">
        <v>5</v>
      </c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3" t="s">
        <v>87</v>
      </c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ht="6.75" customHeight="1">
      <c r="A3" s="2"/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 t="s">
        <v>81</v>
      </c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24.75" customHeight="1">
      <c r="A4" s="2"/>
      <c r="B4" s="6"/>
      <c r="C4" s="2"/>
      <c r="D4" s="7" t="s">
        <v>88</v>
      </c>
      <c r="E4" s="2"/>
      <c r="F4" s="2"/>
      <c r="G4" s="2"/>
      <c r="H4" s="2"/>
      <c r="I4" s="2"/>
      <c r="J4" s="2"/>
      <c r="K4" s="2"/>
      <c r="L4" s="6"/>
      <c r="M4" s="76" t="s">
        <v>10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3" t="s">
        <v>3</v>
      </c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6.75" customHeight="1">
      <c r="A5" s="2"/>
      <c r="B5" s="6"/>
      <c r="C5" s="2"/>
      <c r="D5" s="2"/>
      <c r="E5" s="2"/>
      <c r="F5" s="2"/>
      <c r="G5" s="2"/>
      <c r="H5" s="2"/>
      <c r="I5" s="2"/>
      <c r="J5" s="2"/>
      <c r="K5" s="2"/>
      <c r="L5" s="6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12" customHeight="1">
      <c r="A6" s="2"/>
      <c r="B6" s="6"/>
      <c r="C6" s="2"/>
      <c r="D6" s="12" t="s">
        <v>14</v>
      </c>
      <c r="E6" s="2"/>
      <c r="F6" s="2"/>
      <c r="G6" s="2"/>
      <c r="H6" s="2"/>
      <c r="I6" s="2"/>
      <c r="J6" s="2"/>
      <c r="K6" s="2"/>
      <c r="L6" s="6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16.5" customHeight="1">
      <c r="A7" s="2"/>
      <c r="B7" s="6"/>
      <c r="C7" s="2"/>
      <c r="D7" s="2"/>
      <c r="E7" s="170" t="str">
        <f>'Rekapitulace stavby'!K6</f>
        <v>Výměna výběhů Liberec</v>
      </c>
      <c r="F7" s="148"/>
      <c r="G7" s="148"/>
      <c r="H7" s="148"/>
      <c r="I7" s="2"/>
      <c r="J7" s="2"/>
      <c r="K7" s="2"/>
      <c r="L7" s="6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ht="12" customHeight="1">
      <c r="A8" s="15"/>
      <c r="B8" s="16"/>
      <c r="C8" s="15"/>
      <c r="D8" s="12" t="s">
        <v>89</v>
      </c>
      <c r="E8" s="15"/>
      <c r="F8" s="15"/>
      <c r="G8" s="15"/>
      <c r="H8" s="15"/>
      <c r="I8" s="15"/>
      <c r="J8" s="15"/>
      <c r="K8" s="15"/>
      <c r="L8" s="16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</row>
    <row r="9" spans="1:65" ht="16.5" customHeight="1">
      <c r="A9" s="15"/>
      <c r="B9" s="16"/>
      <c r="C9" s="15"/>
      <c r="D9" s="15"/>
      <c r="E9" s="151" t="s">
        <v>176</v>
      </c>
      <c r="F9" s="148"/>
      <c r="G9" s="148"/>
      <c r="H9" s="148"/>
      <c r="I9" s="15"/>
      <c r="J9" s="15"/>
      <c r="K9" s="15"/>
      <c r="L9" s="16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</row>
    <row r="10" spans="1:65" ht="11.25">
      <c r="A10" s="15"/>
      <c r="B10" s="16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</row>
    <row r="11" spans="1:65" ht="12" customHeight="1">
      <c r="A11" s="15"/>
      <c r="B11" s="16"/>
      <c r="C11" s="15"/>
      <c r="D11" s="12" t="s">
        <v>16</v>
      </c>
      <c r="E11" s="15"/>
      <c r="F11" s="10" t="s">
        <v>1</v>
      </c>
      <c r="G11" s="15"/>
      <c r="H11" s="15"/>
      <c r="I11" s="12" t="s">
        <v>17</v>
      </c>
      <c r="J11" s="10" t="s">
        <v>1</v>
      </c>
      <c r="K11" s="15"/>
      <c r="L11" s="16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</row>
    <row r="12" spans="1:65" ht="12" customHeight="1">
      <c r="A12" s="15"/>
      <c r="B12" s="16"/>
      <c r="C12" s="15"/>
      <c r="D12" s="12" t="s">
        <v>18</v>
      </c>
      <c r="E12" s="15"/>
      <c r="F12" s="10" t="s">
        <v>24</v>
      </c>
      <c r="G12" s="15"/>
      <c r="H12" s="15"/>
      <c r="I12" s="12" t="s">
        <v>20</v>
      </c>
      <c r="J12" s="39" t="str">
        <f>'Rekapitulace stavby'!AN8</f>
        <v>5. 3. 2025</v>
      </c>
      <c r="K12" s="15"/>
      <c r="L12" s="16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</row>
    <row r="13" spans="1:65" ht="10.5" customHeight="1">
      <c r="A13" s="15"/>
      <c r="B13" s="16"/>
      <c r="C13" s="15"/>
      <c r="D13" s="15"/>
      <c r="E13" s="15"/>
      <c r="F13" s="15"/>
      <c r="G13" s="15"/>
      <c r="H13" s="15"/>
      <c r="I13" s="15"/>
      <c r="J13" s="15"/>
      <c r="K13" s="15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</row>
    <row r="14" spans="1:65" ht="12" customHeight="1">
      <c r="A14" s="15"/>
      <c r="B14" s="16"/>
      <c r="C14" s="15"/>
      <c r="D14" s="12" t="s">
        <v>22</v>
      </c>
      <c r="E14" s="15"/>
      <c r="F14" s="15"/>
      <c r="G14" s="15"/>
      <c r="H14" s="15"/>
      <c r="I14" s="12" t="s">
        <v>23</v>
      </c>
      <c r="J14" s="10" t="str">
        <f>IF('Rekapitulace stavby'!AN10="","",'Rekapitulace stavby'!AN10)</f>
        <v/>
      </c>
      <c r="K14" s="15"/>
      <c r="L14" s="1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</row>
    <row r="15" spans="1:65" ht="18" customHeight="1">
      <c r="A15" s="15"/>
      <c r="B15" s="16"/>
      <c r="C15" s="15"/>
      <c r="D15" s="15"/>
      <c r="E15" s="10" t="str">
        <f>IF('Rekapitulace stavby'!E11="","",'Rekapitulace stavby'!E11)</f>
        <v xml:space="preserve"> </v>
      </c>
      <c r="F15" s="15"/>
      <c r="G15" s="15"/>
      <c r="H15" s="15"/>
      <c r="I15" s="12" t="s">
        <v>25</v>
      </c>
      <c r="J15" s="10" t="str">
        <f>IF('Rekapitulace stavby'!AN11="","",'Rekapitulace stavby'!AN11)</f>
        <v/>
      </c>
      <c r="K15" s="15"/>
      <c r="L15" s="16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</row>
    <row r="16" spans="1:65" ht="6.75" customHeight="1">
      <c r="A16" s="15"/>
      <c r="B16" s="16"/>
      <c r="C16" s="15"/>
      <c r="D16" s="15"/>
      <c r="E16" s="15"/>
      <c r="F16" s="15"/>
      <c r="G16" s="15"/>
      <c r="H16" s="15"/>
      <c r="I16" s="15"/>
      <c r="J16" s="15"/>
      <c r="K16" s="15"/>
      <c r="L16" s="16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</row>
    <row r="17" spans="1:65" ht="12" customHeight="1">
      <c r="A17" s="15"/>
      <c r="B17" s="16"/>
      <c r="C17" s="15"/>
      <c r="D17" s="12" t="s">
        <v>26</v>
      </c>
      <c r="E17" s="15"/>
      <c r="F17" s="15"/>
      <c r="G17" s="15"/>
      <c r="H17" s="15"/>
      <c r="I17" s="12" t="s">
        <v>23</v>
      </c>
      <c r="J17" s="10" t="str">
        <f>'Rekapitulace stavby'!AN13</f>
        <v/>
      </c>
      <c r="K17" s="15"/>
      <c r="L17" s="16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</row>
    <row r="18" spans="1:65" ht="18" customHeight="1">
      <c r="A18" s="15"/>
      <c r="B18" s="16"/>
      <c r="C18" s="15"/>
      <c r="D18" s="15"/>
      <c r="E18" s="161" t="str">
        <f>'Rekapitulace stavby'!E14</f>
        <v xml:space="preserve"> </v>
      </c>
      <c r="F18" s="148"/>
      <c r="G18" s="148"/>
      <c r="H18" s="148"/>
      <c r="I18" s="12" t="s">
        <v>25</v>
      </c>
      <c r="J18" s="10" t="str">
        <f>'Rekapitulace stavby'!AN14</f>
        <v/>
      </c>
      <c r="K18" s="15"/>
      <c r="L18" s="16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</row>
    <row r="19" spans="1:65" ht="6.75" customHeight="1">
      <c r="A19" s="15"/>
      <c r="B19" s="16"/>
      <c r="C19" s="15"/>
      <c r="D19" s="15"/>
      <c r="E19" s="15"/>
      <c r="F19" s="15"/>
      <c r="G19" s="15"/>
      <c r="H19" s="15"/>
      <c r="I19" s="15"/>
      <c r="J19" s="15"/>
      <c r="K19" s="15"/>
      <c r="L19" s="16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</row>
    <row r="20" spans="1:65" ht="12" customHeight="1">
      <c r="A20" s="15"/>
      <c r="B20" s="16"/>
      <c r="C20" s="15"/>
      <c r="D20" s="12" t="s">
        <v>27</v>
      </c>
      <c r="E20" s="15"/>
      <c r="F20" s="15"/>
      <c r="G20" s="15"/>
      <c r="H20" s="15"/>
      <c r="I20" s="12" t="s">
        <v>23</v>
      </c>
      <c r="J20" s="10" t="str">
        <f>IF('Rekapitulace stavby'!AN16="","",'Rekapitulace stavby'!AN16)</f>
        <v/>
      </c>
      <c r="K20" s="15"/>
      <c r="L20" s="16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</row>
    <row r="21" spans="1:65" ht="18" customHeight="1">
      <c r="A21" s="15"/>
      <c r="B21" s="16"/>
      <c r="C21" s="15"/>
      <c r="D21" s="15"/>
      <c r="E21" s="10" t="str">
        <f>IF('Rekapitulace stavby'!E17="","",'Rekapitulace stavby'!E17)</f>
        <v xml:space="preserve"> </v>
      </c>
      <c r="F21" s="15"/>
      <c r="G21" s="15"/>
      <c r="H21" s="15"/>
      <c r="I21" s="12" t="s">
        <v>25</v>
      </c>
      <c r="J21" s="10" t="str">
        <f>IF('Rekapitulace stavby'!AN17="","",'Rekapitulace stavby'!AN17)</f>
        <v/>
      </c>
      <c r="K21" s="15"/>
      <c r="L21" s="16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</row>
    <row r="22" spans="1:65" ht="6.75" customHeight="1">
      <c r="A22" s="15"/>
      <c r="B22" s="16"/>
      <c r="C22" s="15"/>
      <c r="D22" s="15"/>
      <c r="E22" s="15"/>
      <c r="F22" s="15"/>
      <c r="G22" s="15"/>
      <c r="H22" s="15"/>
      <c r="I22" s="15"/>
      <c r="J22" s="15"/>
      <c r="K22" s="15"/>
      <c r="L22" s="16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</row>
    <row r="23" spans="1:65" ht="12" customHeight="1">
      <c r="A23" s="15"/>
      <c r="B23" s="16"/>
      <c r="C23" s="15"/>
      <c r="D23" s="12" t="s">
        <v>29</v>
      </c>
      <c r="E23" s="15"/>
      <c r="F23" s="15"/>
      <c r="G23" s="15"/>
      <c r="H23" s="15"/>
      <c r="I23" s="12" t="s">
        <v>23</v>
      </c>
      <c r="J23" s="10" t="str">
        <f>IF('Rekapitulace stavby'!AN19="","",'Rekapitulace stavby'!AN19)</f>
        <v/>
      </c>
      <c r="K23" s="15"/>
      <c r="L23" s="16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</row>
    <row r="24" spans="1:65" ht="18" customHeight="1">
      <c r="A24" s="15"/>
      <c r="B24" s="16"/>
      <c r="C24" s="15"/>
      <c r="D24" s="15"/>
      <c r="E24" s="10" t="str">
        <f>IF('Rekapitulace stavby'!E20="","",'Rekapitulace stavby'!E20)</f>
        <v xml:space="preserve"> </v>
      </c>
      <c r="F24" s="15"/>
      <c r="G24" s="15"/>
      <c r="H24" s="15"/>
      <c r="I24" s="12" t="s">
        <v>25</v>
      </c>
      <c r="J24" s="10" t="str">
        <f>IF('Rekapitulace stavby'!AN20="","",'Rekapitulace stavby'!AN20)</f>
        <v/>
      </c>
      <c r="K24" s="15"/>
      <c r="L24" s="16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</row>
    <row r="25" spans="1:65" ht="6.75" customHeight="1">
      <c r="A25" s="15"/>
      <c r="B25" s="16"/>
      <c r="C25" s="15"/>
      <c r="D25" s="15"/>
      <c r="E25" s="15"/>
      <c r="F25" s="15"/>
      <c r="G25" s="15"/>
      <c r="H25" s="15"/>
      <c r="I25" s="15"/>
      <c r="J25" s="15"/>
      <c r="K25" s="15"/>
      <c r="L25" s="16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</row>
    <row r="26" spans="1:65" ht="12" customHeight="1">
      <c r="A26" s="15"/>
      <c r="B26" s="16"/>
      <c r="C26" s="15"/>
      <c r="D26" s="12" t="s">
        <v>30</v>
      </c>
      <c r="E26" s="15"/>
      <c r="F26" s="15"/>
      <c r="G26" s="15"/>
      <c r="H26" s="15"/>
      <c r="I26" s="15"/>
      <c r="J26" s="15"/>
      <c r="K26" s="15"/>
      <c r="L26" s="16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</row>
    <row r="27" spans="1:65" ht="16.5" customHeight="1">
      <c r="A27" s="77"/>
      <c r="B27" s="78"/>
      <c r="C27" s="77"/>
      <c r="D27" s="77"/>
      <c r="E27" s="163" t="s">
        <v>1</v>
      </c>
      <c r="F27" s="148"/>
      <c r="G27" s="148"/>
      <c r="H27" s="148"/>
      <c r="I27" s="77"/>
      <c r="J27" s="77"/>
      <c r="K27" s="77"/>
      <c r="L27" s="78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</row>
    <row r="28" spans="1:65" ht="6.75" customHeight="1">
      <c r="A28" s="15"/>
      <c r="B28" s="16"/>
      <c r="C28" s="15"/>
      <c r="D28" s="15"/>
      <c r="E28" s="15"/>
      <c r="F28" s="15"/>
      <c r="G28" s="15"/>
      <c r="H28" s="15"/>
      <c r="I28" s="15"/>
      <c r="J28" s="15"/>
      <c r="K28" s="15"/>
      <c r="L28" s="16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</row>
    <row r="29" spans="1:65" ht="6.75" customHeight="1">
      <c r="A29" s="15"/>
      <c r="B29" s="16"/>
      <c r="C29" s="15"/>
      <c r="D29" s="40"/>
      <c r="E29" s="40"/>
      <c r="F29" s="40"/>
      <c r="G29" s="40"/>
      <c r="H29" s="40"/>
      <c r="I29" s="40"/>
      <c r="J29" s="40"/>
      <c r="K29" s="40"/>
      <c r="L29" s="16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</row>
    <row r="30" spans="1:65" ht="24.75" customHeight="1">
      <c r="A30" s="15"/>
      <c r="B30" s="16"/>
      <c r="C30" s="15"/>
      <c r="D30" s="79" t="s">
        <v>31</v>
      </c>
      <c r="E30" s="15"/>
      <c r="F30" s="15"/>
      <c r="G30" s="15"/>
      <c r="H30" s="15"/>
      <c r="I30" s="15"/>
      <c r="J30" s="53">
        <f>ROUND(J118, 2)</f>
        <v>0</v>
      </c>
      <c r="K30" s="15"/>
      <c r="L30" s="16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</row>
    <row r="31" spans="1:65" ht="6.75" customHeight="1">
      <c r="A31" s="15"/>
      <c r="B31" s="16"/>
      <c r="C31" s="15"/>
      <c r="D31" s="40"/>
      <c r="E31" s="40"/>
      <c r="F31" s="40"/>
      <c r="G31" s="40"/>
      <c r="H31" s="40"/>
      <c r="I31" s="40"/>
      <c r="J31" s="40"/>
      <c r="K31" s="40"/>
      <c r="L31" s="16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</row>
    <row r="32" spans="1:65" ht="14.25" customHeight="1">
      <c r="A32" s="15"/>
      <c r="B32" s="16"/>
      <c r="C32" s="15"/>
      <c r="D32" s="15"/>
      <c r="E32" s="15"/>
      <c r="F32" s="19" t="s">
        <v>33</v>
      </c>
      <c r="G32" s="15"/>
      <c r="H32" s="15"/>
      <c r="I32" s="19" t="s">
        <v>32</v>
      </c>
      <c r="J32" s="19" t="s">
        <v>34</v>
      </c>
      <c r="K32" s="15"/>
      <c r="L32" s="16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</row>
    <row r="33" spans="1:65" ht="14.25" customHeight="1">
      <c r="A33" s="15"/>
      <c r="B33" s="16"/>
      <c r="C33" s="15"/>
      <c r="D33" s="80" t="s">
        <v>35</v>
      </c>
      <c r="E33" s="12" t="s">
        <v>36</v>
      </c>
      <c r="F33" s="81">
        <f>ROUND((SUM(BE118:BE122)),  2)</f>
        <v>0</v>
      </c>
      <c r="G33" s="15"/>
      <c r="H33" s="15"/>
      <c r="I33" s="82">
        <v>0.21</v>
      </c>
      <c r="J33" s="81">
        <f>ROUND(((SUM(BE118:BE122))*I33),  2)</f>
        <v>0</v>
      </c>
      <c r="K33" s="15"/>
      <c r="L33" s="16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</row>
    <row r="34" spans="1:65" ht="14.25" customHeight="1">
      <c r="A34" s="15"/>
      <c r="B34" s="16"/>
      <c r="C34" s="15"/>
      <c r="D34" s="15"/>
      <c r="E34" s="12" t="s">
        <v>37</v>
      </c>
      <c r="F34" s="81">
        <f>ROUND((SUM(BF118:BF122)),  2)</f>
        <v>0</v>
      </c>
      <c r="G34" s="15"/>
      <c r="H34" s="15"/>
      <c r="I34" s="82">
        <v>0.12</v>
      </c>
      <c r="J34" s="81">
        <f>ROUND(((SUM(BF118:BF122))*I34),  2)</f>
        <v>0</v>
      </c>
      <c r="K34" s="15"/>
      <c r="L34" s="16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</row>
    <row r="35" spans="1:65" ht="14.25" hidden="1" customHeight="1">
      <c r="A35" s="15"/>
      <c r="B35" s="16"/>
      <c r="C35" s="15"/>
      <c r="D35" s="15"/>
      <c r="E35" s="12" t="s">
        <v>38</v>
      </c>
      <c r="F35" s="81">
        <f>ROUND((SUM(BG118:BG122)),  2)</f>
        <v>0</v>
      </c>
      <c r="G35" s="15"/>
      <c r="H35" s="15"/>
      <c r="I35" s="82">
        <v>0.21</v>
      </c>
      <c r="J35" s="81">
        <f t="shared" ref="J35:J37" si="0">0</f>
        <v>0</v>
      </c>
      <c r="K35" s="15"/>
      <c r="L35" s="16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</row>
    <row r="36" spans="1:65" ht="14.25" hidden="1" customHeight="1">
      <c r="A36" s="15"/>
      <c r="B36" s="16"/>
      <c r="C36" s="15"/>
      <c r="D36" s="15"/>
      <c r="E36" s="12" t="s">
        <v>39</v>
      </c>
      <c r="F36" s="81">
        <f>ROUND((SUM(BH118:BH122)),  2)</f>
        <v>0</v>
      </c>
      <c r="G36" s="15"/>
      <c r="H36" s="15"/>
      <c r="I36" s="82">
        <v>0.12</v>
      </c>
      <c r="J36" s="81">
        <f t="shared" si="0"/>
        <v>0</v>
      </c>
      <c r="K36" s="15"/>
      <c r="L36" s="16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</row>
    <row r="37" spans="1:65" ht="14.25" hidden="1" customHeight="1">
      <c r="A37" s="15"/>
      <c r="B37" s="16"/>
      <c r="C37" s="15"/>
      <c r="D37" s="15"/>
      <c r="E37" s="12" t="s">
        <v>40</v>
      </c>
      <c r="F37" s="81">
        <f>ROUND((SUM(BI118:BI122)),  2)</f>
        <v>0</v>
      </c>
      <c r="G37" s="15"/>
      <c r="H37" s="15"/>
      <c r="I37" s="82">
        <v>0</v>
      </c>
      <c r="J37" s="81">
        <f t="shared" si="0"/>
        <v>0</v>
      </c>
      <c r="K37" s="15"/>
      <c r="L37" s="16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</row>
    <row r="38" spans="1:65" ht="6.75" customHeight="1">
      <c r="A38" s="15"/>
      <c r="B38" s="16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</row>
    <row r="39" spans="1:65" ht="24.75" customHeight="1">
      <c r="A39" s="15"/>
      <c r="B39" s="16"/>
      <c r="C39" s="83"/>
      <c r="D39" s="84" t="s">
        <v>41</v>
      </c>
      <c r="E39" s="43"/>
      <c r="F39" s="43"/>
      <c r="G39" s="85" t="s">
        <v>42</v>
      </c>
      <c r="H39" s="86" t="s">
        <v>43</v>
      </c>
      <c r="I39" s="43"/>
      <c r="J39" s="87">
        <f>SUM(J30:J37)</f>
        <v>0</v>
      </c>
      <c r="K39" s="88"/>
      <c r="L39" s="16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</row>
    <row r="40" spans="1:65" ht="14.25" customHeight="1">
      <c r="A40" s="15"/>
      <c r="B40" s="16"/>
      <c r="C40" s="15"/>
      <c r="D40" s="15"/>
      <c r="E40" s="15"/>
      <c r="F40" s="15"/>
      <c r="G40" s="15"/>
      <c r="H40" s="15"/>
      <c r="I40" s="15"/>
      <c r="J40" s="15"/>
      <c r="K40" s="15"/>
      <c r="L40" s="16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</row>
    <row r="41" spans="1:65" ht="14.25" customHeight="1">
      <c r="A41" s="2"/>
      <c r="B41" s="6"/>
      <c r="C41" s="2"/>
      <c r="D41" s="2"/>
      <c r="E41" s="2"/>
      <c r="F41" s="2"/>
      <c r="G41" s="2"/>
      <c r="H41" s="2"/>
      <c r="I41" s="2"/>
      <c r="J41" s="2"/>
      <c r="K41" s="2"/>
      <c r="L41" s="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</row>
    <row r="42" spans="1:65" ht="14.25" customHeight="1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</row>
    <row r="43" spans="1:65" ht="14.25" customHeight="1">
      <c r="A43" s="2"/>
      <c r="B43" s="6"/>
      <c r="C43" s="2"/>
      <c r="D43" s="2"/>
      <c r="E43" s="2"/>
      <c r="F43" s="2"/>
      <c r="G43" s="2"/>
      <c r="H43" s="2"/>
      <c r="I43" s="2"/>
      <c r="J43" s="2"/>
      <c r="K43" s="2"/>
      <c r="L43" s="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</row>
    <row r="44" spans="1:65" ht="14.25" customHeight="1">
      <c r="A44" s="2"/>
      <c r="B44" s="6"/>
      <c r="C44" s="2"/>
      <c r="D44" s="2"/>
      <c r="E44" s="2"/>
      <c r="F44" s="2"/>
      <c r="G44" s="2"/>
      <c r="H44" s="2"/>
      <c r="I44" s="2"/>
      <c r="J44" s="2"/>
      <c r="K44" s="2"/>
      <c r="L44" s="6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</row>
    <row r="45" spans="1:65" ht="14.25" customHeight="1">
      <c r="A45" s="2"/>
      <c r="B45" s="6"/>
      <c r="C45" s="2"/>
      <c r="D45" s="2"/>
      <c r="E45" s="2"/>
      <c r="F45" s="2"/>
      <c r="G45" s="2"/>
      <c r="H45" s="2"/>
      <c r="I45" s="2"/>
      <c r="J45" s="2"/>
      <c r="K45" s="2"/>
      <c r="L45" s="6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</row>
    <row r="46" spans="1:65" ht="14.25" customHeight="1">
      <c r="A46" s="2"/>
      <c r="B46" s="6"/>
      <c r="C46" s="2"/>
      <c r="D46" s="2"/>
      <c r="E46" s="2"/>
      <c r="F46" s="2"/>
      <c r="G46" s="2"/>
      <c r="H46" s="2"/>
      <c r="I46" s="2"/>
      <c r="J46" s="2"/>
      <c r="K46" s="2"/>
      <c r="L46" s="6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</row>
    <row r="47" spans="1:65" ht="14.25" customHeight="1">
      <c r="A47" s="2"/>
      <c r="B47" s="6"/>
      <c r="C47" s="2"/>
      <c r="D47" s="2"/>
      <c r="E47" s="2"/>
      <c r="F47" s="2"/>
      <c r="G47" s="2"/>
      <c r="H47" s="2"/>
      <c r="I47" s="2"/>
      <c r="J47" s="2"/>
      <c r="K47" s="2"/>
      <c r="L47" s="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</row>
    <row r="48" spans="1:65" ht="14.25" customHeight="1">
      <c r="A48" s="2"/>
      <c r="B48" s="6"/>
      <c r="C48" s="2"/>
      <c r="D48" s="2"/>
      <c r="E48" s="2"/>
      <c r="F48" s="2"/>
      <c r="G48" s="2"/>
      <c r="H48" s="2"/>
      <c r="I48" s="2"/>
      <c r="J48" s="2"/>
      <c r="K48" s="2"/>
      <c r="L48" s="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</row>
    <row r="49" spans="1:65" ht="14.25" customHeight="1">
      <c r="A49" s="2"/>
      <c r="B49" s="6"/>
      <c r="C49" s="2"/>
      <c r="D49" s="2"/>
      <c r="E49" s="2"/>
      <c r="F49" s="2"/>
      <c r="G49" s="2"/>
      <c r="H49" s="2"/>
      <c r="I49" s="2"/>
      <c r="J49" s="2"/>
      <c r="K49" s="2"/>
      <c r="L49" s="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</row>
    <row r="50" spans="1:65" ht="14.25" customHeight="1">
      <c r="A50" s="15"/>
      <c r="B50" s="16"/>
      <c r="C50" s="15"/>
      <c r="D50" s="26" t="s">
        <v>44</v>
      </c>
      <c r="E50" s="27"/>
      <c r="F50" s="27"/>
      <c r="G50" s="26" t="s">
        <v>45</v>
      </c>
      <c r="H50" s="27"/>
      <c r="I50" s="27"/>
      <c r="J50" s="27"/>
      <c r="K50" s="27"/>
      <c r="L50" s="16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</row>
    <row r="51" spans="1:65" ht="15.75" customHeight="1">
      <c r="A51" s="2"/>
      <c r="B51" s="6"/>
      <c r="C51" s="2"/>
      <c r="D51" s="2"/>
      <c r="E51" s="2"/>
      <c r="F51" s="2"/>
      <c r="G51" s="2"/>
      <c r="H51" s="2"/>
      <c r="I51" s="2"/>
      <c r="J51" s="2"/>
      <c r="K51" s="2"/>
      <c r="L51" s="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</row>
    <row r="52" spans="1:65" ht="15.75" customHeight="1">
      <c r="A52" s="2"/>
      <c r="B52" s="6"/>
      <c r="C52" s="2"/>
      <c r="D52" s="2"/>
      <c r="E52" s="2"/>
      <c r="F52" s="2"/>
      <c r="G52" s="2"/>
      <c r="H52" s="2"/>
      <c r="I52" s="2"/>
      <c r="J52" s="2"/>
      <c r="K52" s="2"/>
      <c r="L52" s="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</row>
    <row r="53" spans="1:65" ht="15.75" customHeight="1">
      <c r="A53" s="2"/>
      <c r="B53" s="6"/>
      <c r="C53" s="2"/>
      <c r="D53" s="2"/>
      <c r="E53" s="2"/>
      <c r="F53" s="2"/>
      <c r="G53" s="2"/>
      <c r="H53" s="2"/>
      <c r="I53" s="2"/>
      <c r="J53" s="2"/>
      <c r="K53" s="2"/>
      <c r="L53" s="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</row>
    <row r="54" spans="1:65" ht="15.75" customHeight="1">
      <c r="A54" s="2"/>
      <c r="B54" s="6"/>
      <c r="C54" s="2"/>
      <c r="D54" s="2"/>
      <c r="E54" s="2"/>
      <c r="F54" s="2"/>
      <c r="G54" s="2"/>
      <c r="H54" s="2"/>
      <c r="I54" s="2"/>
      <c r="J54" s="2"/>
      <c r="K54" s="2"/>
      <c r="L54" s="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</row>
    <row r="55" spans="1:65" ht="15.75" customHeight="1">
      <c r="A55" s="2"/>
      <c r="B55" s="6"/>
      <c r="C55" s="2"/>
      <c r="D55" s="2"/>
      <c r="E55" s="2"/>
      <c r="F55" s="2"/>
      <c r="G55" s="2"/>
      <c r="H55" s="2"/>
      <c r="I55" s="2"/>
      <c r="J55" s="2"/>
      <c r="K55" s="2"/>
      <c r="L55" s="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</row>
    <row r="56" spans="1:65" ht="15.75" customHeight="1">
      <c r="A56" s="2"/>
      <c r="B56" s="6"/>
      <c r="C56" s="2"/>
      <c r="D56" s="2"/>
      <c r="E56" s="2"/>
      <c r="F56" s="2"/>
      <c r="G56" s="2"/>
      <c r="H56" s="2"/>
      <c r="I56" s="2"/>
      <c r="J56" s="2"/>
      <c r="K56" s="2"/>
      <c r="L56" s="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</row>
    <row r="57" spans="1:65" ht="15.75" customHeight="1">
      <c r="A57" s="2"/>
      <c r="B57" s="6"/>
      <c r="C57" s="2"/>
      <c r="D57" s="2"/>
      <c r="E57" s="2"/>
      <c r="F57" s="2"/>
      <c r="G57" s="2"/>
      <c r="H57" s="2"/>
      <c r="I57" s="2"/>
      <c r="J57" s="2"/>
      <c r="K57" s="2"/>
      <c r="L57" s="6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</row>
    <row r="58" spans="1:65" ht="15.75" customHeight="1">
      <c r="A58" s="2"/>
      <c r="B58" s="6"/>
      <c r="C58" s="2"/>
      <c r="D58" s="2"/>
      <c r="E58" s="2"/>
      <c r="F58" s="2"/>
      <c r="G58" s="2"/>
      <c r="H58" s="2"/>
      <c r="I58" s="2"/>
      <c r="J58" s="2"/>
      <c r="K58" s="2"/>
      <c r="L58" s="6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</row>
    <row r="59" spans="1:65" ht="15.75" customHeight="1">
      <c r="A59" s="2"/>
      <c r="B59" s="6"/>
      <c r="C59" s="2"/>
      <c r="D59" s="2"/>
      <c r="E59" s="2"/>
      <c r="F59" s="2"/>
      <c r="G59" s="2"/>
      <c r="H59" s="2"/>
      <c r="I59" s="2"/>
      <c r="J59" s="2"/>
      <c r="K59" s="2"/>
      <c r="L59" s="6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</row>
    <row r="60" spans="1:65" ht="15.75" customHeight="1">
      <c r="A60" s="2"/>
      <c r="B60" s="6"/>
      <c r="C60" s="2"/>
      <c r="D60" s="2"/>
      <c r="E60" s="2"/>
      <c r="F60" s="2"/>
      <c r="G60" s="2"/>
      <c r="H60" s="2"/>
      <c r="I60" s="2"/>
      <c r="J60" s="2"/>
      <c r="K60" s="2"/>
      <c r="L60" s="6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5.75" customHeight="1">
      <c r="A61" s="15"/>
      <c r="B61" s="16"/>
      <c r="C61" s="15"/>
      <c r="D61" s="28" t="s">
        <v>46</v>
      </c>
      <c r="E61" s="18"/>
      <c r="F61" s="89" t="s">
        <v>47</v>
      </c>
      <c r="G61" s="28" t="s">
        <v>46</v>
      </c>
      <c r="H61" s="18"/>
      <c r="I61" s="18"/>
      <c r="J61" s="90" t="s">
        <v>47</v>
      </c>
      <c r="K61" s="18"/>
      <c r="L61" s="16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</row>
    <row r="62" spans="1:65" ht="15.75" customHeight="1">
      <c r="A62" s="2"/>
      <c r="B62" s="6"/>
      <c r="C62" s="2"/>
      <c r="D62" s="2"/>
      <c r="E62" s="2"/>
      <c r="F62" s="2"/>
      <c r="G62" s="2"/>
      <c r="H62" s="2"/>
      <c r="I62" s="2"/>
      <c r="J62" s="2"/>
      <c r="K62" s="2"/>
      <c r="L62" s="6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</row>
    <row r="63" spans="1:65" ht="15.75" customHeight="1">
      <c r="A63" s="2"/>
      <c r="B63" s="6"/>
      <c r="C63" s="2"/>
      <c r="D63" s="2"/>
      <c r="E63" s="2"/>
      <c r="F63" s="2"/>
      <c r="G63" s="2"/>
      <c r="H63" s="2"/>
      <c r="I63" s="2"/>
      <c r="J63" s="2"/>
      <c r="K63" s="2"/>
      <c r="L63" s="6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</row>
    <row r="64" spans="1:65" ht="15.75" customHeight="1">
      <c r="A64" s="2"/>
      <c r="B64" s="6"/>
      <c r="C64" s="2"/>
      <c r="D64" s="2"/>
      <c r="E64" s="2"/>
      <c r="F64" s="2"/>
      <c r="G64" s="2"/>
      <c r="H64" s="2"/>
      <c r="I64" s="2"/>
      <c r="J64" s="2"/>
      <c r="K64" s="2"/>
      <c r="L64" s="6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</row>
    <row r="65" spans="1:65" ht="15.75" customHeight="1">
      <c r="A65" s="15"/>
      <c r="B65" s="16"/>
      <c r="C65" s="15"/>
      <c r="D65" s="26" t="s">
        <v>48</v>
      </c>
      <c r="E65" s="27"/>
      <c r="F65" s="27"/>
      <c r="G65" s="26" t="s">
        <v>49</v>
      </c>
      <c r="H65" s="27"/>
      <c r="I65" s="27"/>
      <c r="J65" s="27"/>
      <c r="K65" s="27"/>
      <c r="L65" s="16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</row>
    <row r="66" spans="1:65" ht="15.75" customHeight="1">
      <c r="A66" s="2"/>
      <c r="B66" s="6"/>
      <c r="C66" s="2"/>
      <c r="D66" s="2"/>
      <c r="E66" s="2"/>
      <c r="F66" s="2"/>
      <c r="G66" s="2"/>
      <c r="H66" s="2"/>
      <c r="I66" s="2"/>
      <c r="J66" s="2"/>
      <c r="K66" s="2"/>
      <c r="L66" s="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</row>
    <row r="67" spans="1:65" ht="15.75" customHeight="1">
      <c r="A67" s="2"/>
      <c r="B67" s="6"/>
      <c r="C67" s="2"/>
      <c r="D67" s="2"/>
      <c r="E67" s="2"/>
      <c r="F67" s="2"/>
      <c r="G67" s="2"/>
      <c r="H67" s="2"/>
      <c r="I67" s="2"/>
      <c r="J67" s="2"/>
      <c r="K67" s="2"/>
      <c r="L67" s="6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</row>
    <row r="68" spans="1:65" ht="15.75" customHeight="1">
      <c r="A68" s="2"/>
      <c r="B68" s="6"/>
      <c r="C68" s="2"/>
      <c r="D68" s="2"/>
      <c r="E68" s="2"/>
      <c r="F68" s="2"/>
      <c r="G68" s="2"/>
      <c r="H68" s="2"/>
      <c r="I68" s="2"/>
      <c r="J68" s="2"/>
      <c r="K68" s="2"/>
      <c r="L68" s="6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</row>
    <row r="69" spans="1:65" ht="15.75" customHeight="1">
      <c r="A69" s="2"/>
      <c r="B69" s="6"/>
      <c r="C69" s="2"/>
      <c r="D69" s="2"/>
      <c r="E69" s="2"/>
      <c r="F69" s="2"/>
      <c r="G69" s="2"/>
      <c r="H69" s="2"/>
      <c r="I69" s="2"/>
      <c r="J69" s="2"/>
      <c r="K69" s="2"/>
      <c r="L69" s="6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</row>
    <row r="70" spans="1:65" ht="15.75" customHeight="1">
      <c r="A70" s="2"/>
      <c r="B70" s="6"/>
      <c r="C70" s="2"/>
      <c r="D70" s="2"/>
      <c r="E70" s="2"/>
      <c r="F70" s="2"/>
      <c r="G70" s="2"/>
      <c r="H70" s="2"/>
      <c r="I70" s="2"/>
      <c r="J70" s="2"/>
      <c r="K70" s="2"/>
      <c r="L70" s="6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</row>
    <row r="71" spans="1:65" ht="15.75" customHeight="1">
      <c r="A71" s="2"/>
      <c r="B71" s="6"/>
      <c r="C71" s="2"/>
      <c r="D71" s="2"/>
      <c r="E71" s="2"/>
      <c r="F71" s="2"/>
      <c r="G71" s="2"/>
      <c r="H71" s="2"/>
      <c r="I71" s="2"/>
      <c r="J71" s="2"/>
      <c r="K71" s="2"/>
      <c r="L71" s="6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</row>
    <row r="72" spans="1:65" ht="15.75" customHeight="1">
      <c r="A72" s="2"/>
      <c r="B72" s="6"/>
      <c r="C72" s="2"/>
      <c r="D72" s="2"/>
      <c r="E72" s="2"/>
      <c r="F72" s="2"/>
      <c r="G72" s="2"/>
      <c r="H72" s="2"/>
      <c r="I72" s="2"/>
      <c r="J72" s="2"/>
      <c r="K72" s="2"/>
      <c r="L72" s="6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</row>
    <row r="73" spans="1:65" ht="15.75" customHeight="1">
      <c r="A73" s="2"/>
      <c r="B73" s="6"/>
      <c r="C73" s="2"/>
      <c r="D73" s="2"/>
      <c r="E73" s="2"/>
      <c r="F73" s="2"/>
      <c r="G73" s="2"/>
      <c r="H73" s="2"/>
      <c r="I73" s="2"/>
      <c r="J73" s="2"/>
      <c r="K73" s="2"/>
      <c r="L73" s="6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</row>
    <row r="74" spans="1:65" ht="15.75" customHeight="1">
      <c r="A74" s="2"/>
      <c r="B74" s="6"/>
      <c r="C74" s="2"/>
      <c r="D74" s="2"/>
      <c r="E74" s="2"/>
      <c r="F74" s="2"/>
      <c r="G74" s="2"/>
      <c r="H74" s="2"/>
      <c r="I74" s="2"/>
      <c r="J74" s="2"/>
      <c r="K74" s="2"/>
      <c r="L74" s="6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</row>
    <row r="75" spans="1:65" ht="15.75" customHeight="1">
      <c r="A75" s="2"/>
      <c r="B75" s="6"/>
      <c r="C75" s="2"/>
      <c r="D75" s="2"/>
      <c r="E75" s="2"/>
      <c r="F75" s="2"/>
      <c r="G75" s="2"/>
      <c r="H75" s="2"/>
      <c r="I75" s="2"/>
      <c r="J75" s="2"/>
      <c r="K75" s="2"/>
      <c r="L75" s="6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</row>
    <row r="76" spans="1:65" ht="15.75" customHeight="1">
      <c r="A76" s="15"/>
      <c r="B76" s="16"/>
      <c r="C76" s="15"/>
      <c r="D76" s="28" t="s">
        <v>46</v>
      </c>
      <c r="E76" s="18"/>
      <c r="F76" s="89" t="s">
        <v>47</v>
      </c>
      <c r="G76" s="28" t="s">
        <v>46</v>
      </c>
      <c r="H76" s="18"/>
      <c r="I76" s="18"/>
      <c r="J76" s="90" t="s">
        <v>47</v>
      </c>
      <c r="K76" s="18"/>
      <c r="L76" s="16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</row>
    <row r="77" spans="1:65" ht="14.25" customHeight="1">
      <c r="A77" s="15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16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</row>
    <row r="78" spans="1:65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</row>
    <row r="79" spans="1:65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</row>
    <row r="80" spans="1:65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</row>
    <row r="81" spans="1:65" ht="6.75" customHeight="1">
      <c r="A81" s="15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16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</row>
    <row r="82" spans="1:65" ht="24.75" customHeight="1">
      <c r="A82" s="15"/>
      <c r="B82" s="16"/>
      <c r="C82" s="7" t="s">
        <v>91</v>
      </c>
      <c r="D82" s="15"/>
      <c r="E82" s="15"/>
      <c r="F82" s="15"/>
      <c r="G82" s="15"/>
      <c r="H82" s="15"/>
      <c r="I82" s="15"/>
      <c r="J82" s="15"/>
      <c r="K82" s="15"/>
      <c r="L82" s="16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</row>
    <row r="83" spans="1:65" ht="6.75" customHeight="1">
      <c r="A83" s="15"/>
      <c r="B83" s="16"/>
      <c r="C83" s="15"/>
      <c r="D83" s="15"/>
      <c r="E83" s="15"/>
      <c r="F83" s="15"/>
      <c r="G83" s="15"/>
      <c r="H83" s="15"/>
      <c r="I83" s="15"/>
      <c r="J83" s="15"/>
      <c r="K83" s="15"/>
      <c r="L83" s="16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</row>
    <row r="84" spans="1:65" ht="12" customHeight="1">
      <c r="A84" s="15"/>
      <c r="B84" s="16"/>
      <c r="C84" s="12" t="s">
        <v>14</v>
      </c>
      <c r="D84" s="15"/>
      <c r="E84" s="15"/>
      <c r="F84" s="15"/>
      <c r="G84" s="15"/>
      <c r="H84" s="15"/>
      <c r="I84" s="15"/>
      <c r="J84" s="15"/>
      <c r="K84" s="15"/>
      <c r="L84" s="16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</row>
    <row r="85" spans="1:65" ht="16.5" customHeight="1">
      <c r="A85" s="15"/>
      <c r="B85" s="16"/>
      <c r="C85" s="15"/>
      <c r="D85" s="15"/>
      <c r="E85" s="170" t="str">
        <f>E7</f>
        <v>Výměna výběhů Liberec</v>
      </c>
      <c r="F85" s="148"/>
      <c r="G85" s="148"/>
      <c r="H85" s="148"/>
      <c r="I85" s="15"/>
      <c r="J85" s="15"/>
      <c r="K85" s="15"/>
      <c r="L85" s="16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</row>
    <row r="86" spans="1:65" ht="12" customHeight="1">
      <c r="A86" s="15"/>
      <c r="B86" s="16"/>
      <c r="C86" s="12" t="s">
        <v>89</v>
      </c>
      <c r="D86" s="15"/>
      <c r="E86" s="15"/>
      <c r="F86" s="15"/>
      <c r="G86" s="15"/>
      <c r="H86" s="15"/>
      <c r="I86" s="15"/>
      <c r="J86" s="15"/>
      <c r="K86" s="15"/>
      <c r="L86" s="16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</row>
    <row r="87" spans="1:65" ht="16.5" customHeight="1">
      <c r="A87" s="15"/>
      <c r="B87" s="16"/>
      <c r="C87" s="15"/>
      <c r="D87" s="15"/>
      <c r="E87" s="151" t="str">
        <f>E9</f>
        <v>III - Technické vybavení</v>
      </c>
      <c r="F87" s="148"/>
      <c r="G87" s="148"/>
      <c r="H87" s="148"/>
      <c r="I87" s="15"/>
      <c r="J87" s="15"/>
      <c r="K87" s="15"/>
      <c r="L87" s="16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</row>
    <row r="88" spans="1:65" ht="6.75" customHeight="1">
      <c r="A88" s="15"/>
      <c r="B88" s="16"/>
      <c r="C88" s="15"/>
      <c r="D88" s="15"/>
      <c r="E88" s="15"/>
      <c r="F88" s="15"/>
      <c r="G88" s="15"/>
      <c r="H88" s="15"/>
      <c r="I88" s="15"/>
      <c r="J88" s="15"/>
      <c r="K88" s="15"/>
      <c r="L88" s="16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</row>
    <row r="89" spans="1:65" ht="12" customHeight="1">
      <c r="A89" s="15"/>
      <c r="B89" s="16"/>
      <c r="C89" s="12" t="s">
        <v>18</v>
      </c>
      <c r="D89" s="15"/>
      <c r="E89" s="15"/>
      <c r="F89" s="10" t="str">
        <f>F12</f>
        <v xml:space="preserve"> </v>
      </c>
      <c r="G89" s="15"/>
      <c r="H89" s="15"/>
      <c r="I89" s="12" t="s">
        <v>20</v>
      </c>
      <c r="J89" s="39" t="str">
        <f>IF(J12="","",J12)</f>
        <v>5. 3. 2025</v>
      </c>
      <c r="K89" s="15"/>
      <c r="L89" s="16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</row>
    <row r="90" spans="1:65" ht="6.75" customHeight="1">
      <c r="A90" s="15"/>
      <c r="B90" s="16"/>
      <c r="C90" s="15"/>
      <c r="D90" s="15"/>
      <c r="E90" s="15"/>
      <c r="F90" s="15"/>
      <c r="G90" s="15"/>
      <c r="H90" s="15"/>
      <c r="I90" s="15"/>
      <c r="J90" s="15"/>
      <c r="K90" s="15"/>
      <c r="L90" s="16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</row>
    <row r="91" spans="1:65" ht="15" customHeight="1">
      <c r="A91" s="15"/>
      <c r="B91" s="16"/>
      <c r="C91" s="12" t="s">
        <v>22</v>
      </c>
      <c r="D91" s="15"/>
      <c r="E91" s="15"/>
      <c r="F91" s="10" t="str">
        <f>E15</f>
        <v xml:space="preserve"> </v>
      </c>
      <c r="G91" s="15"/>
      <c r="H91" s="15"/>
      <c r="I91" s="12" t="s">
        <v>27</v>
      </c>
      <c r="J91" s="13" t="str">
        <f>E21</f>
        <v xml:space="preserve"> </v>
      </c>
      <c r="K91" s="15"/>
      <c r="L91" s="16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</row>
    <row r="92" spans="1:65" ht="15" customHeight="1">
      <c r="A92" s="15"/>
      <c r="B92" s="16"/>
      <c r="C92" s="12" t="s">
        <v>26</v>
      </c>
      <c r="D92" s="15"/>
      <c r="E92" s="15"/>
      <c r="F92" s="10" t="str">
        <f>IF(E18="","",E18)</f>
        <v xml:space="preserve"> </v>
      </c>
      <c r="G92" s="15"/>
      <c r="H92" s="15"/>
      <c r="I92" s="12" t="s">
        <v>29</v>
      </c>
      <c r="J92" s="13" t="str">
        <f>E24</f>
        <v xml:space="preserve"> </v>
      </c>
      <c r="K92" s="15"/>
      <c r="L92" s="16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</row>
    <row r="93" spans="1:65" ht="9.75" customHeight="1">
      <c r="A93" s="15"/>
      <c r="B93" s="16"/>
      <c r="C93" s="15"/>
      <c r="D93" s="15"/>
      <c r="E93" s="15"/>
      <c r="F93" s="15"/>
      <c r="G93" s="15"/>
      <c r="H93" s="15"/>
      <c r="I93" s="15"/>
      <c r="J93" s="15"/>
      <c r="K93" s="15"/>
      <c r="L93" s="16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</row>
    <row r="94" spans="1:65" ht="29.25" customHeight="1">
      <c r="A94" s="15"/>
      <c r="B94" s="16"/>
      <c r="C94" s="91" t="s">
        <v>92</v>
      </c>
      <c r="D94" s="83"/>
      <c r="E94" s="83"/>
      <c r="F94" s="83"/>
      <c r="G94" s="83"/>
      <c r="H94" s="83"/>
      <c r="I94" s="83"/>
      <c r="J94" s="92" t="s">
        <v>93</v>
      </c>
      <c r="K94" s="83"/>
      <c r="L94" s="16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</row>
    <row r="95" spans="1:65" ht="9.75" customHeight="1">
      <c r="A95" s="15"/>
      <c r="B95" s="16"/>
      <c r="C95" s="15"/>
      <c r="D95" s="15"/>
      <c r="E95" s="15"/>
      <c r="F95" s="15"/>
      <c r="G95" s="15"/>
      <c r="H95" s="15"/>
      <c r="I95" s="15"/>
      <c r="J95" s="15"/>
      <c r="K95" s="15"/>
      <c r="L95" s="16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</row>
    <row r="96" spans="1:65" ht="22.5" customHeight="1">
      <c r="A96" s="15"/>
      <c r="B96" s="16"/>
      <c r="C96" s="93" t="s">
        <v>94</v>
      </c>
      <c r="D96" s="15"/>
      <c r="E96" s="15"/>
      <c r="F96" s="15"/>
      <c r="G96" s="15"/>
      <c r="H96" s="15"/>
      <c r="I96" s="15"/>
      <c r="J96" s="53">
        <f t="shared" ref="J96:J98" si="1">J118</f>
        <v>0</v>
      </c>
      <c r="K96" s="15"/>
      <c r="L96" s="16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3" t="s">
        <v>95</v>
      </c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</row>
    <row r="97" spans="1:65" ht="24.75" customHeight="1">
      <c r="A97" s="94"/>
      <c r="B97" s="95"/>
      <c r="C97" s="94"/>
      <c r="D97" s="96" t="s">
        <v>177</v>
      </c>
      <c r="E97" s="97"/>
      <c r="F97" s="97"/>
      <c r="G97" s="97"/>
      <c r="H97" s="97"/>
      <c r="I97" s="97"/>
      <c r="J97" s="98">
        <f t="shared" si="1"/>
        <v>0</v>
      </c>
      <c r="K97" s="94"/>
      <c r="L97" s="95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</row>
    <row r="98" spans="1:65" ht="19.5" customHeight="1">
      <c r="A98" s="99"/>
      <c r="B98" s="100"/>
      <c r="C98" s="99"/>
      <c r="D98" s="101" t="s">
        <v>178</v>
      </c>
      <c r="E98" s="102"/>
      <c r="F98" s="102"/>
      <c r="G98" s="102"/>
      <c r="H98" s="102"/>
      <c r="I98" s="102"/>
      <c r="J98" s="103">
        <f t="shared" si="1"/>
        <v>0</v>
      </c>
      <c r="K98" s="99"/>
      <c r="L98" s="100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</row>
    <row r="99" spans="1:65" ht="21.75" customHeight="1">
      <c r="A99" s="15"/>
      <c r="B99" s="16"/>
      <c r="C99" s="15"/>
      <c r="D99" s="15"/>
      <c r="E99" s="15"/>
      <c r="F99" s="15"/>
      <c r="G99" s="15"/>
      <c r="H99" s="15"/>
      <c r="I99" s="15"/>
      <c r="J99" s="15"/>
      <c r="K99" s="15"/>
      <c r="L99" s="16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</row>
    <row r="100" spans="1:65" ht="6.75" customHeight="1">
      <c r="A100" s="15"/>
      <c r="B100" s="29"/>
      <c r="C100" s="30"/>
      <c r="D100" s="30"/>
      <c r="E100" s="30"/>
      <c r="F100" s="30"/>
      <c r="G100" s="30"/>
      <c r="H100" s="30"/>
      <c r="I100" s="30"/>
      <c r="J100" s="30"/>
      <c r="K100" s="30"/>
      <c r="L100" s="16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</row>
    <row r="101" spans="1:65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1:65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1:65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1:65" ht="6.75" customHeight="1">
      <c r="A104" s="15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16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</row>
    <row r="105" spans="1:65" ht="24.75" customHeight="1">
      <c r="A105" s="15"/>
      <c r="B105" s="16"/>
      <c r="C105" s="7" t="s">
        <v>99</v>
      </c>
      <c r="D105" s="15"/>
      <c r="E105" s="15"/>
      <c r="F105" s="15"/>
      <c r="G105" s="15"/>
      <c r="H105" s="15"/>
      <c r="I105" s="15"/>
      <c r="J105" s="15"/>
      <c r="K105" s="15"/>
      <c r="L105" s="16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</row>
    <row r="106" spans="1:65" ht="6.75" customHeight="1">
      <c r="A106" s="15"/>
      <c r="B106" s="16"/>
      <c r="C106" s="15"/>
      <c r="D106" s="15"/>
      <c r="E106" s="15"/>
      <c r="F106" s="15"/>
      <c r="G106" s="15"/>
      <c r="H106" s="15"/>
      <c r="I106" s="15"/>
      <c r="J106" s="15"/>
      <c r="K106" s="15"/>
      <c r="L106" s="16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</row>
    <row r="107" spans="1:65" ht="12" customHeight="1">
      <c r="A107" s="15"/>
      <c r="B107" s="16"/>
      <c r="C107" s="12" t="s">
        <v>14</v>
      </c>
      <c r="D107" s="15"/>
      <c r="E107" s="15"/>
      <c r="F107" s="15"/>
      <c r="G107" s="15"/>
      <c r="H107" s="15"/>
      <c r="I107" s="15"/>
      <c r="J107" s="15"/>
      <c r="K107" s="15"/>
      <c r="L107" s="16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</row>
    <row r="108" spans="1:65" ht="16.5" customHeight="1">
      <c r="A108" s="15"/>
      <c r="B108" s="16"/>
      <c r="C108" s="15"/>
      <c r="D108" s="15"/>
      <c r="E108" s="170" t="str">
        <f>E7</f>
        <v>Výměna výběhů Liberec</v>
      </c>
      <c r="F108" s="148"/>
      <c r="G108" s="148"/>
      <c r="H108" s="148"/>
      <c r="I108" s="15"/>
      <c r="J108" s="15"/>
      <c r="K108" s="15"/>
      <c r="L108" s="16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</row>
    <row r="109" spans="1:65" ht="12" customHeight="1">
      <c r="A109" s="15"/>
      <c r="B109" s="16"/>
      <c r="C109" s="12" t="s">
        <v>89</v>
      </c>
      <c r="D109" s="15"/>
      <c r="E109" s="15"/>
      <c r="F109" s="15"/>
      <c r="G109" s="15"/>
      <c r="H109" s="15"/>
      <c r="I109" s="15"/>
      <c r="J109" s="15"/>
      <c r="K109" s="15"/>
      <c r="L109" s="16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</row>
    <row r="110" spans="1:65" ht="16.5" customHeight="1">
      <c r="A110" s="15"/>
      <c r="B110" s="16"/>
      <c r="C110" s="15"/>
      <c r="D110" s="15"/>
      <c r="E110" s="151" t="str">
        <f>E9</f>
        <v>III - Technické vybavení</v>
      </c>
      <c r="F110" s="148"/>
      <c r="G110" s="148"/>
      <c r="H110" s="148"/>
      <c r="I110" s="15"/>
      <c r="J110" s="15"/>
      <c r="K110" s="15"/>
      <c r="L110" s="16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</row>
    <row r="111" spans="1:65" ht="6.75" customHeight="1">
      <c r="A111" s="15"/>
      <c r="B111" s="16"/>
      <c r="C111" s="15"/>
      <c r="D111" s="15"/>
      <c r="E111" s="15"/>
      <c r="F111" s="15"/>
      <c r="G111" s="15"/>
      <c r="H111" s="15"/>
      <c r="I111" s="15"/>
      <c r="J111" s="15"/>
      <c r="K111" s="15"/>
      <c r="L111" s="16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</row>
    <row r="112" spans="1:65" ht="12" customHeight="1">
      <c r="A112" s="15"/>
      <c r="B112" s="16"/>
      <c r="C112" s="12" t="s">
        <v>18</v>
      </c>
      <c r="D112" s="15"/>
      <c r="E112" s="15"/>
      <c r="F112" s="10" t="str">
        <f>F12</f>
        <v xml:space="preserve"> </v>
      </c>
      <c r="G112" s="15"/>
      <c r="H112" s="15"/>
      <c r="I112" s="12" t="s">
        <v>20</v>
      </c>
      <c r="J112" s="39" t="str">
        <f>IF(J12="","",J12)</f>
        <v>5. 3. 2025</v>
      </c>
      <c r="K112" s="15"/>
      <c r="L112" s="16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</row>
    <row r="113" spans="1:65" ht="6.75" customHeight="1">
      <c r="A113" s="15"/>
      <c r="B113" s="16"/>
      <c r="C113" s="15"/>
      <c r="D113" s="15"/>
      <c r="E113" s="15"/>
      <c r="F113" s="15"/>
      <c r="G113" s="15"/>
      <c r="H113" s="15"/>
      <c r="I113" s="15"/>
      <c r="J113" s="15"/>
      <c r="K113" s="15"/>
      <c r="L113" s="16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</row>
    <row r="114" spans="1:65" ht="15" customHeight="1">
      <c r="A114" s="15"/>
      <c r="B114" s="16"/>
      <c r="C114" s="12" t="s">
        <v>22</v>
      </c>
      <c r="D114" s="15"/>
      <c r="E114" s="15"/>
      <c r="F114" s="10" t="str">
        <f>E15</f>
        <v xml:space="preserve"> </v>
      </c>
      <c r="G114" s="15"/>
      <c r="H114" s="15"/>
      <c r="I114" s="12" t="s">
        <v>27</v>
      </c>
      <c r="J114" s="13" t="str">
        <f>E21</f>
        <v xml:space="preserve"> </v>
      </c>
      <c r="K114" s="15"/>
      <c r="L114" s="16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</row>
    <row r="115" spans="1:65" ht="15" customHeight="1">
      <c r="A115" s="15"/>
      <c r="B115" s="16"/>
      <c r="C115" s="12" t="s">
        <v>26</v>
      </c>
      <c r="D115" s="15"/>
      <c r="E115" s="15"/>
      <c r="F115" s="10" t="str">
        <f>IF(E18="","",E18)</f>
        <v xml:space="preserve"> </v>
      </c>
      <c r="G115" s="15"/>
      <c r="H115" s="15"/>
      <c r="I115" s="12" t="s">
        <v>29</v>
      </c>
      <c r="J115" s="13" t="str">
        <f>E24</f>
        <v xml:space="preserve"> </v>
      </c>
      <c r="K115" s="15"/>
      <c r="L115" s="16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</row>
    <row r="116" spans="1:65" ht="9.75" customHeight="1">
      <c r="A116" s="15"/>
      <c r="B116" s="16"/>
      <c r="C116" s="15"/>
      <c r="D116" s="15"/>
      <c r="E116" s="15"/>
      <c r="F116" s="15"/>
      <c r="G116" s="15"/>
      <c r="H116" s="15"/>
      <c r="I116" s="15"/>
      <c r="J116" s="15"/>
      <c r="K116" s="15"/>
      <c r="L116" s="16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</row>
    <row r="117" spans="1:65" ht="29.25" customHeight="1">
      <c r="A117" s="104"/>
      <c r="B117" s="105"/>
      <c r="C117" s="106" t="s">
        <v>100</v>
      </c>
      <c r="D117" s="107" t="s">
        <v>56</v>
      </c>
      <c r="E117" s="107" t="s">
        <v>52</v>
      </c>
      <c r="F117" s="107" t="s">
        <v>53</v>
      </c>
      <c r="G117" s="107" t="s">
        <v>101</v>
      </c>
      <c r="H117" s="107" t="s">
        <v>102</v>
      </c>
      <c r="I117" s="107" t="s">
        <v>103</v>
      </c>
      <c r="J117" s="108" t="s">
        <v>93</v>
      </c>
      <c r="K117" s="109" t="s">
        <v>104</v>
      </c>
      <c r="L117" s="105"/>
      <c r="M117" s="45" t="s">
        <v>1</v>
      </c>
      <c r="N117" s="46" t="s">
        <v>35</v>
      </c>
      <c r="O117" s="46" t="s">
        <v>105</v>
      </c>
      <c r="P117" s="46" t="s">
        <v>106</v>
      </c>
      <c r="Q117" s="46" t="s">
        <v>107</v>
      </c>
      <c r="R117" s="46" t="s">
        <v>108</v>
      </c>
      <c r="S117" s="46" t="s">
        <v>109</v>
      </c>
      <c r="T117" s="47" t="s">
        <v>110</v>
      </c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  <c r="BF117" s="104"/>
      <c r="BG117" s="104"/>
      <c r="BH117" s="104"/>
      <c r="BI117" s="104"/>
      <c r="BJ117" s="104"/>
      <c r="BK117" s="104"/>
      <c r="BL117" s="104"/>
      <c r="BM117" s="104"/>
    </row>
    <row r="118" spans="1:65" ht="22.5" customHeight="1">
      <c r="A118" s="15"/>
      <c r="B118" s="16"/>
      <c r="C118" s="51" t="s">
        <v>111</v>
      </c>
      <c r="D118" s="15"/>
      <c r="E118" s="15"/>
      <c r="F118" s="15"/>
      <c r="G118" s="15"/>
      <c r="H118" s="15"/>
      <c r="I118" s="15"/>
      <c r="J118" s="110">
        <f t="shared" ref="J118:J120" si="2">BK118</f>
        <v>0</v>
      </c>
      <c r="K118" s="15"/>
      <c r="L118" s="16"/>
      <c r="M118" s="48"/>
      <c r="N118" s="40"/>
      <c r="O118" s="40"/>
      <c r="P118" s="111">
        <f t="shared" ref="P118:P119" si="3">P119</f>
        <v>0</v>
      </c>
      <c r="Q118" s="40"/>
      <c r="R118" s="111">
        <f t="shared" ref="R118:R119" si="4">R119</f>
        <v>0</v>
      </c>
      <c r="S118" s="40"/>
      <c r="T118" s="112">
        <f t="shared" ref="T118:T119" si="5">T119</f>
        <v>0</v>
      </c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3" t="s">
        <v>70</v>
      </c>
      <c r="AU118" s="3" t="s">
        <v>95</v>
      </c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13">
        <f t="shared" ref="BK118:BK119" si="6">BK119</f>
        <v>0</v>
      </c>
      <c r="BL118" s="15"/>
      <c r="BM118" s="15"/>
    </row>
    <row r="119" spans="1:65" ht="25.5" customHeight="1">
      <c r="A119" s="114"/>
      <c r="B119" s="115"/>
      <c r="C119" s="114"/>
      <c r="D119" s="116" t="s">
        <v>70</v>
      </c>
      <c r="E119" s="117" t="s">
        <v>112</v>
      </c>
      <c r="F119" s="117" t="s">
        <v>112</v>
      </c>
      <c r="G119" s="114"/>
      <c r="H119" s="114"/>
      <c r="I119" s="114"/>
      <c r="J119" s="118">
        <f t="shared" si="2"/>
        <v>0</v>
      </c>
      <c r="K119" s="114"/>
      <c r="L119" s="115"/>
      <c r="M119" s="119"/>
      <c r="N119" s="114"/>
      <c r="O119" s="114"/>
      <c r="P119" s="120">
        <f t="shared" si="3"/>
        <v>0</v>
      </c>
      <c r="Q119" s="114"/>
      <c r="R119" s="120">
        <f t="shared" si="4"/>
        <v>0</v>
      </c>
      <c r="S119" s="114"/>
      <c r="T119" s="121">
        <f t="shared" si="5"/>
        <v>0</v>
      </c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6" t="s">
        <v>79</v>
      </c>
      <c r="AS119" s="114"/>
      <c r="AT119" s="122" t="s">
        <v>70</v>
      </c>
      <c r="AU119" s="122" t="s">
        <v>71</v>
      </c>
      <c r="AV119" s="114"/>
      <c r="AW119" s="114"/>
      <c r="AX119" s="114"/>
      <c r="AY119" s="116" t="s">
        <v>114</v>
      </c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BJ119" s="114"/>
      <c r="BK119" s="123">
        <f t="shared" si="6"/>
        <v>0</v>
      </c>
      <c r="BL119" s="114"/>
      <c r="BM119" s="114"/>
    </row>
    <row r="120" spans="1:65" ht="22.5" customHeight="1">
      <c r="A120" s="114"/>
      <c r="B120" s="115"/>
      <c r="C120" s="114"/>
      <c r="D120" s="116" t="s">
        <v>70</v>
      </c>
      <c r="E120" s="124" t="s">
        <v>179</v>
      </c>
      <c r="F120" s="124" t="s">
        <v>86</v>
      </c>
      <c r="G120" s="114"/>
      <c r="H120" s="114"/>
      <c r="I120" s="114"/>
      <c r="J120" s="125">
        <f t="shared" si="2"/>
        <v>0</v>
      </c>
      <c r="K120" s="114"/>
      <c r="L120" s="115"/>
      <c r="M120" s="119"/>
      <c r="N120" s="114"/>
      <c r="O120" s="114"/>
      <c r="P120" s="120">
        <f>SUM(P121:P122)</f>
        <v>0</v>
      </c>
      <c r="Q120" s="114"/>
      <c r="R120" s="120">
        <f>SUM(R121:R122)</f>
        <v>0</v>
      </c>
      <c r="S120" s="114"/>
      <c r="T120" s="121">
        <f>SUM(T121:T122)</f>
        <v>0</v>
      </c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  <c r="AR120" s="116" t="s">
        <v>79</v>
      </c>
      <c r="AS120" s="114"/>
      <c r="AT120" s="122" t="s">
        <v>70</v>
      </c>
      <c r="AU120" s="122" t="s">
        <v>79</v>
      </c>
      <c r="AV120" s="114"/>
      <c r="AW120" s="114"/>
      <c r="AX120" s="114"/>
      <c r="AY120" s="116" t="s">
        <v>114</v>
      </c>
      <c r="AZ120" s="114"/>
      <c r="BA120" s="114"/>
      <c r="BB120" s="114"/>
      <c r="BC120" s="114"/>
      <c r="BD120" s="114"/>
      <c r="BE120" s="114"/>
      <c r="BF120" s="114"/>
      <c r="BG120" s="114"/>
      <c r="BH120" s="114"/>
      <c r="BI120" s="114"/>
      <c r="BJ120" s="114"/>
      <c r="BK120" s="123">
        <f>SUM(BK121:BK122)</f>
        <v>0</v>
      </c>
      <c r="BL120" s="114"/>
      <c r="BM120" s="114"/>
    </row>
    <row r="121" spans="1:65" ht="37.5" customHeight="1">
      <c r="A121" s="15"/>
      <c r="B121" s="16"/>
      <c r="C121" s="126" t="s">
        <v>143</v>
      </c>
      <c r="D121" s="126" t="s">
        <v>117</v>
      </c>
      <c r="E121" s="127" t="s">
        <v>180</v>
      </c>
      <c r="F121" s="128" t="s">
        <v>181</v>
      </c>
      <c r="G121" s="129" t="s">
        <v>120</v>
      </c>
      <c r="H121" s="130">
        <v>2</v>
      </c>
      <c r="I121" s="131">
        <v>0</v>
      </c>
      <c r="J121" s="131">
        <f t="shared" ref="J121:J122" si="7">ROUND(I121*H121,2)</f>
        <v>0</v>
      </c>
      <c r="K121" s="132"/>
      <c r="L121" s="16"/>
      <c r="M121" s="133" t="s">
        <v>1</v>
      </c>
      <c r="N121" s="134" t="s">
        <v>36</v>
      </c>
      <c r="O121" s="135">
        <v>0</v>
      </c>
      <c r="P121" s="135">
        <f t="shared" ref="P121:P122" si="8">O121*H121</f>
        <v>0</v>
      </c>
      <c r="Q121" s="135">
        <v>0</v>
      </c>
      <c r="R121" s="135">
        <f t="shared" ref="R121:R122" si="9">Q121*H121</f>
        <v>0</v>
      </c>
      <c r="S121" s="135">
        <v>0</v>
      </c>
      <c r="T121" s="136">
        <f t="shared" ref="T121:T122" si="10">S121*H121</f>
        <v>0</v>
      </c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37" t="s">
        <v>121</v>
      </c>
      <c r="AS121" s="15"/>
      <c r="AT121" s="137" t="s">
        <v>117</v>
      </c>
      <c r="AU121" s="137" t="s">
        <v>81</v>
      </c>
      <c r="AV121" s="15"/>
      <c r="AW121" s="15"/>
      <c r="AX121" s="15"/>
      <c r="AY121" s="3" t="s">
        <v>114</v>
      </c>
      <c r="AZ121" s="15"/>
      <c r="BA121" s="15"/>
      <c r="BB121" s="15"/>
      <c r="BC121" s="15"/>
      <c r="BD121" s="15"/>
      <c r="BE121" s="138">
        <f t="shared" ref="BE121:BE122" si="11">IF(N121="základní",J121,0)</f>
        <v>0</v>
      </c>
      <c r="BF121" s="138">
        <f t="shared" ref="BF121:BF122" si="12">IF(N121="snížená",J121,0)</f>
        <v>0</v>
      </c>
      <c r="BG121" s="138">
        <f t="shared" ref="BG121:BG122" si="13">IF(N121="zákl. přenesená",J121,0)</f>
        <v>0</v>
      </c>
      <c r="BH121" s="138">
        <f t="shared" ref="BH121:BH122" si="14">IF(N121="sníž. přenesená",J121,0)</f>
        <v>0</v>
      </c>
      <c r="BI121" s="138">
        <f t="shared" ref="BI121:BI122" si="15">IF(N121="nulová",J121,0)</f>
        <v>0</v>
      </c>
      <c r="BJ121" s="3" t="s">
        <v>79</v>
      </c>
      <c r="BK121" s="138">
        <f t="shared" ref="BK121:BK122" si="16">ROUND(I121*H121,2)</f>
        <v>0</v>
      </c>
      <c r="BL121" s="3" t="s">
        <v>121</v>
      </c>
      <c r="BM121" s="137" t="s">
        <v>81</v>
      </c>
    </row>
    <row r="122" spans="1:65" ht="16.5" customHeight="1">
      <c r="A122" s="15"/>
      <c r="B122" s="16"/>
      <c r="C122" s="126" t="s">
        <v>182</v>
      </c>
      <c r="D122" s="126" t="s">
        <v>117</v>
      </c>
      <c r="E122" s="127" t="s">
        <v>183</v>
      </c>
      <c r="F122" s="128" t="s">
        <v>184</v>
      </c>
      <c r="G122" s="129" t="s">
        <v>120</v>
      </c>
      <c r="H122" s="130">
        <v>4</v>
      </c>
      <c r="I122" s="131">
        <v>0</v>
      </c>
      <c r="J122" s="131">
        <f t="shared" si="7"/>
        <v>0</v>
      </c>
      <c r="K122" s="132"/>
      <c r="L122" s="16"/>
      <c r="M122" s="139" t="s">
        <v>1</v>
      </c>
      <c r="N122" s="140" t="s">
        <v>36</v>
      </c>
      <c r="O122" s="141">
        <v>0</v>
      </c>
      <c r="P122" s="141">
        <f t="shared" si="8"/>
        <v>0</v>
      </c>
      <c r="Q122" s="141">
        <v>0</v>
      </c>
      <c r="R122" s="141">
        <f t="shared" si="9"/>
        <v>0</v>
      </c>
      <c r="S122" s="141">
        <v>0</v>
      </c>
      <c r="T122" s="142">
        <f t="shared" si="10"/>
        <v>0</v>
      </c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37" t="s">
        <v>121</v>
      </c>
      <c r="AS122" s="15"/>
      <c r="AT122" s="137" t="s">
        <v>117</v>
      </c>
      <c r="AU122" s="137" t="s">
        <v>81</v>
      </c>
      <c r="AV122" s="15"/>
      <c r="AW122" s="15"/>
      <c r="AX122" s="15"/>
      <c r="AY122" s="3" t="s">
        <v>114</v>
      </c>
      <c r="AZ122" s="15"/>
      <c r="BA122" s="15"/>
      <c r="BB122" s="15"/>
      <c r="BC122" s="15"/>
      <c r="BD122" s="15"/>
      <c r="BE122" s="138">
        <f t="shared" si="11"/>
        <v>0</v>
      </c>
      <c r="BF122" s="138">
        <f t="shared" si="12"/>
        <v>0</v>
      </c>
      <c r="BG122" s="138">
        <f t="shared" si="13"/>
        <v>0</v>
      </c>
      <c r="BH122" s="138">
        <f t="shared" si="14"/>
        <v>0</v>
      </c>
      <c r="BI122" s="138">
        <f t="shared" si="15"/>
        <v>0</v>
      </c>
      <c r="BJ122" s="3" t="s">
        <v>79</v>
      </c>
      <c r="BK122" s="138">
        <f t="shared" si="16"/>
        <v>0</v>
      </c>
      <c r="BL122" s="3" t="s">
        <v>121</v>
      </c>
      <c r="BM122" s="137" t="s">
        <v>121</v>
      </c>
    </row>
    <row r="123" spans="1:65" ht="6.75" customHeight="1">
      <c r="A123" s="15"/>
      <c r="B123" s="29"/>
      <c r="C123" s="30"/>
      <c r="D123" s="30"/>
      <c r="E123" s="30"/>
      <c r="F123" s="30"/>
      <c r="G123" s="30"/>
      <c r="H123" s="30"/>
      <c r="I123" s="30"/>
      <c r="J123" s="30"/>
      <c r="K123" s="30"/>
      <c r="L123" s="16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</row>
  </sheetData>
  <autoFilter ref="C117:K122"/>
  <mergeCells count="9">
    <mergeCell ref="L2:V2"/>
    <mergeCell ref="E9:H9"/>
    <mergeCell ref="E18:H18"/>
    <mergeCell ref="E27:H27"/>
    <mergeCell ref="E85:H85"/>
    <mergeCell ref="E87:H87"/>
    <mergeCell ref="E108:H108"/>
    <mergeCell ref="E110:H110"/>
    <mergeCell ref="E7:H7"/>
  </mergeCells>
  <pageMargins left="0.39374999999999999" right="0.39374999999999999" top="0.39374999999999999" bottom="0.39374999999999999" header="0" footer="0"/>
  <pageSetup paperSize="9" orientation="portrait"/>
  <headerFooter>
    <oddFooter>&amp;CStrana &amp;P z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 stavby</vt:lpstr>
      <vt:lpstr>I - Spodní stavba</vt:lpstr>
      <vt:lpstr>II - Umělý trávník III. g...</vt:lpstr>
      <vt:lpstr>III - Technické vybavení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Susz</dc:creator>
  <cp:lastModifiedBy>Kudrnová Renata</cp:lastModifiedBy>
  <dcterms:created xsi:type="dcterms:W3CDTF">2025-06-17T06:14:15Z</dcterms:created>
  <dcterms:modified xsi:type="dcterms:W3CDTF">2025-07-24T08:06:24Z</dcterms:modified>
</cp:coreProperties>
</file>