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C:\00-zakazky\Hejnická\"/>
    </mc:Choice>
  </mc:AlternateContent>
  <xr:revisionPtr revIDLastSave="0" documentId="13_ncr:1_{C18C2AB9-F5B2-4578-9332-4D071BC2F7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" sheetId="1" r:id="rId1"/>
    <sheet name="000 NN" sheetId="2" r:id="rId2"/>
    <sheet name="000 UN" sheetId="3" r:id="rId3"/>
    <sheet name="SO 001" sheetId="4" r:id="rId4"/>
    <sheet name="SO 101 NN" sheetId="5" r:id="rId5"/>
    <sheet name="SO 101 UN" sheetId="6" r:id="rId6"/>
    <sheet name="SO 301  NN" sheetId="7" r:id="rId7"/>
    <sheet name="SO 301 UN" sheetId="8" r:id="rId8"/>
    <sheet name="SO 401" sheetId="9" r:id="rId9"/>
  </sheets>
  <calcPr calcId="191029"/>
  <webPublishing codePage="0"/>
</workbook>
</file>

<file path=xl/calcChain.xml><?xml version="1.0" encoding="utf-8"?>
<calcChain xmlns="http://schemas.openxmlformats.org/spreadsheetml/2006/main">
  <c r="I463" i="9" l="1"/>
  <c r="I458" i="9"/>
  <c r="O458" i="9" s="1"/>
  <c r="I454" i="9"/>
  <c r="I449" i="9"/>
  <c r="O449" i="9" s="1"/>
  <c r="I445" i="9"/>
  <c r="O445" i="9" s="1"/>
  <c r="I441" i="9"/>
  <c r="I436" i="9"/>
  <c r="O436" i="9" s="1"/>
  <c r="I432" i="9"/>
  <c r="O432" i="9" s="1"/>
  <c r="I427" i="9"/>
  <c r="O427" i="9" s="1"/>
  <c r="I423" i="9"/>
  <c r="O423" i="9" s="1"/>
  <c r="I419" i="9"/>
  <c r="O419" i="9" s="1"/>
  <c r="I415" i="9"/>
  <c r="O415" i="9" s="1"/>
  <c r="I410" i="9"/>
  <c r="O410" i="9" s="1"/>
  <c r="I406" i="9"/>
  <c r="O406" i="9" s="1"/>
  <c r="I401" i="9"/>
  <c r="O401" i="9" s="1"/>
  <c r="I397" i="9"/>
  <c r="O397" i="9" s="1"/>
  <c r="I392" i="9"/>
  <c r="O392" i="9" s="1"/>
  <c r="I388" i="9"/>
  <c r="O388" i="9" s="1"/>
  <c r="I384" i="9"/>
  <c r="O384" i="9" s="1"/>
  <c r="I380" i="9"/>
  <c r="O380" i="9" s="1"/>
  <c r="I376" i="9"/>
  <c r="O376" i="9" s="1"/>
  <c r="I372" i="9"/>
  <c r="O372" i="9" s="1"/>
  <c r="I368" i="9"/>
  <c r="O368" i="9" s="1"/>
  <c r="I364" i="9"/>
  <c r="O364" i="9" s="1"/>
  <c r="I360" i="9"/>
  <c r="O360" i="9" s="1"/>
  <c r="I356" i="9"/>
  <c r="O356" i="9" s="1"/>
  <c r="I352" i="9"/>
  <c r="I347" i="9"/>
  <c r="O347" i="9" s="1"/>
  <c r="I343" i="9"/>
  <c r="O343" i="9" s="1"/>
  <c r="O339" i="9"/>
  <c r="I339" i="9"/>
  <c r="I335" i="9"/>
  <c r="O335" i="9" s="1"/>
  <c r="O330" i="9"/>
  <c r="I330" i="9"/>
  <c r="I326" i="9"/>
  <c r="O326" i="9" s="1"/>
  <c r="I322" i="9"/>
  <c r="O322" i="9" s="1"/>
  <c r="I318" i="9"/>
  <c r="O318" i="9" s="1"/>
  <c r="I314" i="9"/>
  <c r="O314" i="9" s="1"/>
  <c r="I310" i="9"/>
  <c r="O310" i="9" s="1"/>
  <c r="I306" i="9"/>
  <c r="O306" i="9" s="1"/>
  <c r="I302" i="9"/>
  <c r="O302" i="9" s="1"/>
  <c r="I298" i="9"/>
  <c r="O298" i="9" s="1"/>
  <c r="I294" i="9"/>
  <c r="O294" i="9" s="1"/>
  <c r="I290" i="9"/>
  <c r="O290" i="9" s="1"/>
  <c r="I286" i="9"/>
  <c r="O286" i="9" s="1"/>
  <c r="I282" i="9"/>
  <c r="O282" i="9" s="1"/>
  <c r="I278" i="9"/>
  <c r="O278" i="9" s="1"/>
  <c r="I274" i="9"/>
  <c r="O274" i="9" s="1"/>
  <c r="I270" i="9"/>
  <c r="O270" i="9" s="1"/>
  <c r="I266" i="9"/>
  <c r="O266" i="9" s="1"/>
  <c r="O262" i="9"/>
  <c r="I262" i="9"/>
  <c r="I258" i="9"/>
  <c r="O258" i="9" s="1"/>
  <c r="I254" i="9"/>
  <c r="O254" i="9" s="1"/>
  <c r="I250" i="9"/>
  <c r="O250" i="9" s="1"/>
  <c r="I246" i="9"/>
  <c r="O246" i="9" s="1"/>
  <c r="I242" i="9"/>
  <c r="O242" i="9" s="1"/>
  <c r="I238" i="9"/>
  <c r="O238" i="9" s="1"/>
  <c r="I234" i="9"/>
  <c r="O234" i="9" s="1"/>
  <c r="I230" i="9"/>
  <c r="O230" i="9" s="1"/>
  <c r="I226" i="9"/>
  <c r="O226" i="9" s="1"/>
  <c r="I222" i="9"/>
  <c r="O222" i="9" s="1"/>
  <c r="I218" i="9"/>
  <c r="O218" i="9" s="1"/>
  <c r="O214" i="9"/>
  <c r="I214" i="9"/>
  <c r="I210" i="9"/>
  <c r="O210" i="9" s="1"/>
  <c r="I206" i="9"/>
  <c r="O206" i="9" s="1"/>
  <c r="O202" i="9"/>
  <c r="I202" i="9"/>
  <c r="I198" i="9"/>
  <c r="O198" i="9" s="1"/>
  <c r="I194" i="9"/>
  <c r="O194" i="9" s="1"/>
  <c r="I190" i="9"/>
  <c r="O190" i="9" s="1"/>
  <c r="I186" i="9"/>
  <c r="I181" i="9"/>
  <c r="O181" i="9" s="1"/>
  <c r="I177" i="9"/>
  <c r="O177" i="9" s="1"/>
  <c r="O173" i="9"/>
  <c r="I173" i="9"/>
  <c r="I169" i="9"/>
  <c r="O169" i="9" s="1"/>
  <c r="I165" i="9"/>
  <c r="O165" i="9" s="1"/>
  <c r="O161" i="9"/>
  <c r="I161" i="9"/>
  <c r="I157" i="9"/>
  <c r="O157" i="9" s="1"/>
  <c r="I153" i="9"/>
  <c r="O153" i="9" s="1"/>
  <c r="I149" i="9"/>
  <c r="O149" i="9" s="1"/>
  <c r="I145" i="9"/>
  <c r="O145" i="9" s="1"/>
  <c r="I141" i="9"/>
  <c r="O141" i="9" s="1"/>
  <c r="I137" i="9"/>
  <c r="O137" i="9" s="1"/>
  <c r="I133" i="9"/>
  <c r="O133" i="9" s="1"/>
  <c r="I129" i="9"/>
  <c r="O129" i="9" s="1"/>
  <c r="O125" i="9"/>
  <c r="I125" i="9"/>
  <c r="I121" i="9"/>
  <c r="O121" i="9" s="1"/>
  <c r="I117" i="9"/>
  <c r="O117" i="9" s="1"/>
  <c r="I113" i="9"/>
  <c r="O113" i="9" s="1"/>
  <c r="I109" i="9"/>
  <c r="O109" i="9" s="1"/>
  <c r="I105" i="9"/>
  <c r="O105" i="9" s="1"/>
  <c r="I101" i="9"/>
  <c r="O101" i="9" s="1"/>
  <c r="I97" i="9"/>
  <c r="O97" i="9" s="1"/>
  <c r="O93" i="9"/>
  <c r="I93" i="9"/>
  <c r="I89" i="9"/>
  <c r="O89" i="9" s="1"/>
  <c r="I85" i="9"/>
  <c r="O85" i="9" s="1"/>
  <c r="I81" i="9"/>
  <c r="O81" i="9" s="1"/>
  <c r="I77" i="9"/>
  <c r="O77" i="9" s="1"/>
  <c r="I73" i="9"/>
  <c r="O73" i="9" s="1"/>
  <c r="I69" i="9"/>
  <c r="O69" i="9" s="1"/>
  <c r="I65" i="9"/>
  <c r="O65" i="9" s="1"/>
  <c r="I61" i="9"/>
  <c r="O61" i="9" s="1"/>
  <c r="I57" i="9"/>
  <c r="O57" i="9" s="1"/>
  <c r="I53" i="9"/>
  <c r="O53" i="9" s="1"/>
  <c r="I49" i="9"/>
  <c r="O49" i="9" s="1"/>
  <c r="I45" i="9"/>
  <c r="O45" i="9" s="1"/>
  <c r="I41" i="9"/>
  <c r="O41" i="9" s="1"/>
  <c r="I37" i="9"/>
  <c r="O37" i="9" s="1"/>
  <c r="I33" i="9"/>
  <c r="O33" i="9" s="1"/>
  <c r="I29" i="9"/>
  <c r="O29" i="9" s="1"/>
  <c r="I25" i="9"/>
  <c r="O25" i="9" s="1"/>
  <c r="I21" i="9"/>
  <c r="O21" i="9" s="1"/>
  <c r="I17" i="9"/>
  <c r="O17" i="9" s="1"/>
  <c r="I13" i="9"/>
  <c r="O13" i="9" s="1"/>
  <c r="I9" i="9"/>
  <c r="O9" i="9" s="1"/>
  <c r="I31" i="8"/>
  <c r="O31" i="8" s="1"/>
  <c r="I27" i="8"/>
  <c r="O27" i="8" s="1"/>
  <c r="I23" i="8"/>
  <c r="Q22" i="8" s="1"/>
  <c r="I22" i="8" s="1"/>
  <c r="I18" i="8"/>
  <c r="O18" i="8" s="1"/>
  <c r="I14" i="8"/>
  <c r="O14" i="8" s="1"/>
  <c r="I9" i="8"/>
  <c r="O9" i="8" s="1"/>
  <c r="R8" i="8" s="1"/>
  <c r="O8" i="8" s="1"/>
  <c r="O28" i="7"/>
  <c r="R27" i="7" s="1"/>
  <c r="O27" i="7" s="1"/>
  <c r="I28" i="7"/>
  <c r="Q27" i="7" s="1"/>
  <c r="I27" i="7" s="1"/>
  <c r="I23" i="7"/>
  <c r="O23" i="7" s="1"/>
  <c r="R22" i="7" s="1"/>
  <c r="O22" i="7" s="1"/>
  <c r="I18" i="7"/>
  <c r="O18" i="7" s="1"/>
  <c r="I14" i="7"/>
  <c r="O14" i="7" s="1"/>
  <c r="I9" i="7"/>
  <c r="Q8" i="7" s="1"/>
  <c r="I8" i="7" s="1"/>
  <c r="I125" i="6"/>
  <c r="O125" i="6" s="1"/>
  <c r="I121" i="6"/>
  <c r="O121" i="6" s="1"/>
  <c r="I117" i="6"/>
  <c r="O117" i="6" s="1"/>
  <c r="I113" i="6"/>
  <c r="O113" i="6" s="1"/>
  <c r="I109" i="6"/>
  <c r="O109" i="6" s="1"/>
  <c r="I105" i="6"/>
  <c r="O105" i="6" s="1"/>
  <c r="I101" i="6"/>
  <c r="O101" i="6" s="1"/>
  <c r="I97" i="6"/>
  <c r="O97" i="6" s="1"/>
  <c r="I93" i="6"/>
  <c r="I89" i="6"/>
  <c r="O89" i="6" s="1"/>
  <c r="I85" i="6"/>
  <c r="O85" i="6" s="1"/>
  <c r="I80" i="6"/>
  <c r="O80" i="6" s="1"/>
  <c r="I76" i="6"/>
  <c r="O76" i="6" s="1"/>
  <c r="I72" i="6"/>
  <c r="O72" i="6" s="1"/>
  <c r="I68" i="6"/>
  <c r="O68" i="6" s="1"/>
  <c r="I64" i="6"/>
  <c r="O64" i="6" s="1"/>
  <c r="I60" i="6"/>
  <c r="O60" i="6" s="1"/>
  <c r="I56" i="6"/>
  <c r="O56" i="6" s="1"/>
  <c r="O52" i="6"/>
  <c r="I52" i="6"/>
  <c r="I48" i="6"/>
  <c r="O48" i="6" s="1"/>
  <c r="I44" i="6"/>
  <c r="O44" i="6" s="1"/>
  <c r="O40" i="6"/>
  <c r="I40" i="6"/>
  <c r="I36" i="6"/>
  <c r="I32" i="6"/>
  <c r="O32" i="6" s="1"/>
  <c r="O28" i="6"/>
  <c r="I28" i="6"/>
  <c r="I23" i="6"/>
  <c r="O23" i="6" s="1"/>
  <c r="R22" i="6" s="1"/>
  <c r="O22" i="6" s="1"/>
  <c r="Q22" i="6"/>
  <c r="I22" i="6" s="1"/>
  <c r="O18" i="6"/>
  <c r="R13" i="6" s="1"/>
  <c r="O13" i="6" s="1"/>
  <c r="I18" i="6"/>
  <c r="I14" i="6"/>
  <c r="O14" i="6" s="1"/>
  <c r="I9" i="6"/>
  <c r="Q8" i="6" s="1"/>
  <c r="I8" i="6" s="1"/>
  <c r="I17" i="5"/>
  <c r="O17" i="5" s="1"/>
  <c r="I13" i="5"/>
  <c r="O13" i="5" s="1"/>
  <c r="I9" i="5"/>
  <c r="O9" i="5" s="1"/>
  <c r="I51" i="4"/>
  <c r="O51" i="4" s="1"/>
  <c r="I47" i="4"/>
  <c r="O47" i="4" s="1"/>
  <c r="I42" i="4"/>
  <c r="O42" i="4" s="1"/>
  <c r="I38" i="4"/>
  <c r="O38" i="4" s="1"/>
  <c r="I34" i="4"/>
  <c r="O34" i="4" s="1"/>
  <c r="I30" i="4"/>
  <c r="O30" i="4" s="1"/>
  <c r="O26" i="4"/>
  <c r="I26" i="4"/>
  <c r="I21" i="4"/>
  <c r="O21" i="4" s="1"/>
  <c r="I17" i="4"/>
  <c r="O17" i="4" s="1"/>
  <c r="I13" i="4"/>
  <c r="O13" i="4" s="1"/>
  <c r="I9" i="4"/>
  <c r="I17" i="3"/>
  <c r="O17" i="3" s="1"/>
  <c r="I13" i="3"/>
  <c r="O13" i="3" s="1"/>
  <c r="I9" i="3"/>
  <c r="O9" i="3" s="1"/>
  <c r="I25" i="2"/>
  <c r="O25" i="2" s="1"/>
  <c r="I21" i="2"/>
  <c r="O21" i="2" s="1"/>
  <c r="I17" i="2"/>
  <c r="O17" i="2" s="1"/>
  <c r="I13" i="2"/>
  <c r="O13" i="2" s="1"/>
  <c r="I9" i="2"/>
  <c r="O9" i="2" s="1"/>
  <c r="Q440" i="9" l="1"/>
  <c r="I440" i="9" s="1"/>
  <c r="Q84" i="6"/>
  <c r="I84" i="6" s="1"/>
  <c r="R396" i="9"/>
  <c r="O396" i="9" s="1"/>
  <c r="R405" i="9"/>
  <c r="O405" i="9" s="1"/>
  <c r="Q46" i="4"/>
  <c r="I46" i="4" s="1"/>
  <c r="Q27" i="6"/>
  <c r="I27" i="6" s="1"/>
  <c r="O441" i="9"/>
  <c r="R440" i="9" s="1"/>
  <c r="O440" i="9" s="1"/>
  <c r="Q25" i="4"/>
  <c r="I25" i="4" s="1"/>
  <c r="Q13" i="6"/>
  <c r="I13" i="6" s="1"/>
  <c r="I3" i="6" s="1"/>
  <c r="C14" i="1" s="1"/>
  <c r="Q13" i="7"/>
  <c r="I13" i="7" s="1"/>
  <c r="R13" i="8"/>
  <c r="O13" i="8" s="1"/>
  <c r="Q8" i="5"/>
  <c r="I8" i="5" s="1"/>
  <c r="I3" i="5" s="1"/>
  <c r="C13" i="1" s="1"/>
  <c r="R8" i="5"/>
  <c r="O8" i="5" s="1"/>
  <c r="O2" i="5" s="1"/>
  <c r="D13" i="1" s="1"/>
  <c r="R13" i="7"/>
  <c r="O13" i="7" s="1"/>
  <c r="Q22" i="7"/>
  <c r="I22" i="7" s="1"/>
  <c r="Q8" i="9"/>
  <c r="I8" i="9" s="1"/>
  <c r="Q396" i="9"/>
  <c r="I396" i="9" s="1"/>
  <c r="Q405" i="9"/>
  <c r="I405" i="9" s="1"/>
  <c r="R8" i="3"/>
  <c r="O8" i="3" s="1"/>
  <c r="O2" i="3" s="1"/>
  <c r="D11" i="1" s="1"/>
  <c r="R25" i="4"/>
  <c r="O25" i="4" s="1"/>
  <c r="R46" i="4"/>
  <c r="O46" i="4" s="1"/>
  <c r="R8" i="2"/>
  <c r="O8" i="2" s="1"/>
  <c r="O2" i="2" s="1"/>
  <c r="D10" i="1" s="1"/>
  <c r="I3" i="7"/>
  <c r="C15" i="1" s="1"/>
  <c r="E15" i="1" s="1"/>
  <c r="Q8" i="3"/>
  <c r="I8" i="3" s="1"/>
  <c r="I3" i="3" s="1"/>
  <c r="C11" i="1" s="1"/>
  <c r="O36" i="6"/>
  <c r="R27" i="6" s="1"/>
  <c r="O27" i="6" s="1"/>
  <c r="O9" i="7"/>
  <c r="R8" i="7" s="1"/>
  <c r="O8" i="7" s="1"/>
  <c r="O2" i="7" s="1"/>
  <c r="D15" i="1" s="1"/>
  <c r="Q13" i="8"/>
  <c r="I13" i="8" s="1"/>
  <c r="O23" i="8"/>
  <c r="R22" i="8" s="1"/>
  <c r="O22" i="8" s="1"/>
  <c r="O2" i="8" s="1"/>
  <c r="D16" i="1" s="1"/>
  <c r="R8" i="9"/>
  <c r="O8" i="9" s="1"/>
  <c r="Q8" i="2"/>
  <c r="I8" i="2" s="1"/>
  <c r="I3" i="2" s="1"/>
  <c r="C10" i="1" s="1"/>
  <c r="O9" i="6"/>
  <c r="R8" i="6" s="1"/>
  <c r="O8" i="6" s="1"/>
  <c r="Q185" i="9"/>
  <c r="I185" i="9" s="1"/>
  <c r="Q431" i="9"/>
  <c r="I431" i="9" s="1"/>
  <c r="Q453" i="9"/>
  <c r="I453" i="9" s="1"/>
  <c r="O454" i="9"/>
  <c r="R453" i="9" s="1"/>
  <c r="O453" i="9" s="1"/>
  <c r="Q8" i="4"/>
  <c r="I8" i="4" s="1"/>
  <c r="I3" i="4" s="1"/>
  <c r="C12" i="1" s="1"/>
  <c r="O9" i="4"/>
  <c r="R8" i="4" s="1"/>
  <c r="O8" i="4" s="1"/>
  <c r="O2" i="4" s="1"/>
  <c r="D12" i="1" s="1"/>
  <c r="O93" i="6"/>
  <c r="R84" i="6" s="1"/>
  <c r="O84" i="6" s="1"/>
  <c r="O186" i="9"/>
  <c r="R185" i="9" s="1"/>
  <c r="O185" i="9" s="1"/>
  <c r="Q334" i="9"/>
  <c r="I334" i="9" s="1"/>
  <c r="Q351" i="9"/>
  <c r="I351" i="9" s="1"/>
  <c r="O352" i="9"/>
  <c r="R351" i="9" s="1"/>
  <c r="O351" i="9" s="1"/>
  <c r="Q414" i="9"/>
  <c r="I414" i="9" s="1"/>
  <c r="R431" i="9"/>
  <c r="O431" i="9" s="1"/>
  <c r="Q8" i="8"/>
  <c r="I8" i="8" s="1"/>
  <c r="I3" i="8" s="1"/>
  <c r="C16" i="1" s="1"/>
  <c r="R334" i="9"/>
  <c r="O334" i="9" s="1"/>
  <c r="R414" i="9"/>
  <c r="O414" i="9" s="1"/>
  <c r="Q462" i="9"/>
  <c r="I462" i="9" s="1"/>
  <c r="O463" i="9"/>
  <c r="R462" i="9" s="1"/>
  <c r="O462" i="9" s="1"/>
  <c r="I3" i="9" l="1"/>
  <c r="C17" i="1" s="1"/>
  <c r="E11" i="1"/>
  <c r="E13" i="1"/>
  <c r="O2" i="9"/>
  <c r="D17" i="1" s="1"/>
  <c r="E17" i="1" s="1"/>
  <c r="C6" i="1"/>
  <c r="E10" i="1"/>
  <c r="E12" i="1"/>
  <c r="E16" i="1"/>
  <c r="O2" i="6"/>
  <c r="D14" i="1" s="1"/>
  <c r="E14" i="1" s="1"/>
  <c r="C7" i="1" l="1"/>
</calcChain>
</file>

<file path=xl/sharedStrings.xml><?xml version="1.0" encoding="utf-8"?>
<sst xmlns="http://schemas.openxmlformats.org/spreadsheetml/2006/main" count="2688" uniqueCount="718">
  <si>
    <t>Firma: Firma</t>
  </si>
  <si>
    <t>Rekapitulace ceny</t>
  </si>
  <si>
    <t>Stavba: 250102 - LIBEREC - CHODNÍK V UL. HEJNICKÁ</t>
  </si>
  <si>
    <t>Varianta: ZŘ - Základní řešení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</si>
  <si>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</si>
  <si>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</si>
  <si>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</si>
  <si>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</si>
  <si>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</si>
  <si>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</si>
  <si>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</si>
  <si>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ASPE10</t>
  </si>
  <si>
    <t>S</t>
  </si>
  <si>
    <t>Soupis prací objektu</t>
  </si>
  <si>
    <t xml:space="preserve">Stavba: </t>
  </si>
  <si>
    <t>250102</t>
  </si>
  <si>
    <t>LIBEREC - CHODNÍK V UL. HEJNICKÁ</t>
  </si>
  <si>
    <t>O</t>
  </si>
  <si>
    <t>Rozpočet:</t>
  </si>
  <si>
    <t>0.00</t>
  </si>
  <si>
    <t>15.00</t>
  </si>
  <si>
    <t>21.00</t>
  </si>
  <si>
    <t>3</t>
  </si>
  <si>
    <t>2</t>
  </si>
  <si>
    <t>000</t>
  </si>
  <si>
    <t>Vedlejší a ostatní náklady - NN</t>
  </si>
  <si>
    <t>Typ</t>
  </si>
  <si>
    <t>0</t>
  </si>
  <si>
    <t>Poř. číslo</t>
  </si>
  <si>
    <t>1</t>
  </si>
  <si>
    <t>Kód položky</t>
  </si>
  <si>
    <t>Varianta</t>
  </si>
  <si>
    <t>Název položky</t>
  </si>
  <si>
    <t>4</t>
  </si>
  <si>
    <t>MJ</t>
  </si>
  <si>
    <t>5</t>
  </si>
  <si>
    <t>Množství</t>
  </si>
  <si>
    <t>6</t>
  </si>
  <si>
    <t>Jednotková cena</t>
  </si>
  <si>
    <t>Jednotková</t>
  </si>
  <si>
    <t>9</t>
  </si>
  <si>
    <t>Celkem</t>
  </si>
  <si>
    <t>10</t>
  </si>
  <si>
    <t>SD</t>
  </si>
  <si>
    <t>Všeobecné konstrukce a práce</t>
  </si>
  <si>
    <t>P</t>
  </si>
  <si>
    <t>02730</t>
  </si>
  <si>
    <t/>
  </si>
  <si>
    <t>POMOC PRÁCE ZŘÍZ NEBO ZAJIŠŤ OCHRANU INŽENÝRSKÝCH SÍTÍ</t>
  </si>
  <si>
    <t>KPL</t>
  </si>
  <si>
    <t>PP</t>
  </si>
  <si>
    <t>Zajištění inženýrských sítí před zahájením stavebních prací a během realizace stavby dle požadavku správců. Nutné vytyčení všech podzemních sítí s protokolárním zápisem příslušných správců. Přesnou polohu podzemních vedení ověřit ručně kopanými sondami. Přechody nutno ochránit.   
PEVNÁ CENA</t>
  </si>
  <si>
    <t>VV</t>
  </si>
  <si>
    <t>1=1.000 [A]</t>
  </si>
  <si>
    <t>TS</t>
  </si>
  <si>
    <t>zahrnuje veškeré náklady spojené s objednatelem požadovanými zařízeními</t>
  </si>
  <si>
    <t>02910</t>
  </si>
  <si>
    <t>OSTATNÍ POŽADAVKY - ZEMĚMĚŘIČSKÁ MĚŘENÍ</t>
  </si>
  <si>
    <t>Veškerá zaměření nutná k realizaci díla (např. vytyčení stavby, potřebná zaměření a geodetické práce v průběhu výstavby, obvod staveniště apod.) a k uvedení stavby do užívání a řádnému předání dokončeného díla. Včetně ochrany vytyčovacích bodů.   
3x tištěná + 1xCD   
PEVNÁ CENA</t>
  </si>
  <si>
    <t>zahrnuje veškeré náklady spojené s objednatelem požadovanými pracemi,   
- pro stanovení orientační investorské ceny určete jednotkovou cenu jako 1% odhadované ceny stavby</t>
  </si>
  <si>
    <t>7</t>
  </si>
  <si>
    <t>02943</t>
  </si>
  <si>
    <t>OSTATNÍ POŽADAVKY - VYPRACOVÁNÍ RDS</t>
  </si>
  <si>
    <t>Položka zahrnuje:  
- veškeré náklady spojené s objednatelem požadovanými pracemi  
Položka nezahrnuje:  
- x</t>
  </si>
  <si>
    <t>8</t>
  </si>
  <si>
    <t>02944</t>
  </si>
  <si>
    <t>OSTAT POŽADAVKY - DOKUMENTACE SKUTEČ PROVEDENÍ V DIGIT FORMĚ</t>
  </si>
  <si>
    <t>Dokumentace skutečného provedení stavby. Výkresy a související písemnosti zhotovené stavby potřebné pro evidenci pozemní komunikace. Výkresy odchylek a změn stavby oproti DSP+PDPS. Ověření podpisem odpovědného zástupce zhotovitele a správce stavby.    
Zadavatel poskytne dokumentaci v otevřeném formátu *.dwg.   
PEVNÁ CENA.</t>
  </si>
  <si>
    <t>02950</t>
  </si>
  <si>
    <t>OSTATNÍ POŽADAVKY - POSUDKY, KONTROLY, REVIZNÍ ZPRÁVY</t>
  </si>
  <si>
    <t>"Pasportizace nemovitostí v zájmovém území celé akce před zahájením a po dokončení prací, dopravního značení , vybavení komunikace, přilehlé pozemky, nemovitosti a objekty inženýrských sítí (v zájmovém prostoru). Projednání pasportizace provedené před zahájením prací. Následně pasportizace po dokončení akce s projednáním a prokázáním  stavů konstrukcí, objektů a pozemků před a po akci.   
Celkem pasportizace včetně kompletní dokumentace v tištěné podobě a předání na CD dle SOD."  
PEVNÁ CENA.</t>
  </si>
  <si>
    <t>zahrnuje veškeré náklady spojené s objednatelem požadovanými pracemi</t>
  </si>
  <si>
    <t>Vedlejší a ostatní náklady - UN</t>
  </si>
  <si>
    <t>02911</t>
  </si>
  <si>
    <t>OSTATNÍ POŽADAVKY - GEODETICKÉ ZAMĚŘENÍ</t>
  </si>
  <si>
    <t>HM</t>
  </si>
  <si>
    <t>Zaměření stutečného provedení stavby 
PEVNÁ CENA</t>
  </si>
  <si>
    <t>03100</t>
  </si>
  <si>
    <t>ZAŘÍZENÍ STAVENIŠTĚ - ZŘÍZENÍ, PROVOZ, DEMONTÁŽ</t>
  </si>
  <si>
    <t>zahrnuje objednatelem povolené náklady na pořízení (event. pronájem), provozování, udržování a likvidaci zhotovitelova zařízení</t>
  </si>
  <si>
    <t>11</t>
  </si>
  <si>
    <t>03720</t>
  </si>
  <si>
    <t>POMOC PRÁCE ZAJIŠŤ NEBO ZŘÍZ REGULACI A OCHRANU DOPRAVY</t>
  </si>
  <si>
    <t>Dopravně inženýrská opatření - úhrnná částka musí obsahovat veškeré náklady na dočasné úpravy a regulaci dopravy (i pěší) na staveništi a nezbytné značení a opatření vyplývající z požadavků BOZP na staveništi vč. provizorních lávek, nájezdů,...    
Trasy pro pěší v souladu s vyhl. č. 398/2009 Sb., o obecných technických požadavcích zabezpečujících bezbariérové užívání staveb.    
Po dobu realizace stavby zajištěn přístup k objektům pro požární techniku, policii, záchranné služby.   
PEVNÁ CENA.</t>
  </si>
  <si>
    <t>zahrnuje objednatelem povolené náklady na požadovaná zařízení zhotovitele</t>
  </si>
  <si>
    <t>SO 001</t>
  </si>
  <si>
    <t>HTÚ včetně kácení</t>
  </si>
  <si>
    <t>015130</t>
  </si>
  <si>
    <t>POPLATKY ZA LIKVIDACŮ ODPADŮ NEKONTAMINOVANÝCH - 17 03 02 VYBOURANÝ ASFALTOVÝ BETON BEZ DEHTU</t>
  </si>
  <si>
    <t>T</t>
  </si>
  <si>
    <t>recyklace asfaltu z položky 11372</t>
  </si>
  <si>
    <t>(158,7)*1,4=222.180 [A]</t>
  </si>
  <si>
    <t>1. Položka obsahuje:  
 – veškeré poplatky provozovateli skládky, recyklační linky nebo jiného zařízení na zpracování nebo likvidaci odpadů související s převzetím, uložením, zpracováním nebo likvidací odpadu  
2. Položka neobsahuje:  
 – náklady spojené s dopravou odpadu z místa stavby na místo převzetí provozovatelem skládky, recyklační linky nebo jiného zařízení na zpracování nebo likvidaci odpadů  
3. Způsob měření:  
Tunou se rozumí hmotnost odpadu vytříděného v souladu se zákonem č. 185/2001 Sb., o nakládání s odpady, v platném znění.</t>
  </si>
  <si>
    <t>015140</t>
  </si>
  <si>
    <t>POPLATKY ZA LIKVIDACI ODPADŮ NEKONTAMINOVANÝCH - 17 01 01  BETON Z DEMOLIC OBJEKTŮ, ZÁKLADŮ TV</t>
  </si>
  <si>
    <t>skládkovné za dlažbu z položek 11318, 96655, 96688</t>
  </si>
  <si>
    <t>dlažba: 4,38*2,4=10.512 [A] 
žlab: 45*0,150=6.750 [B] 
Vtokový objekt:15*1,5=22.500 [C] 
Celkem: A+B+C=39.762 [D]</t>
  </si>
  <si>
    <t>1. Položka obsahuje:  
 – veškeré poplatky provozovateli skládky, recyklační linky nebo jiného zařízení na zpracování nebo likvidaci odpadů související s převzetím, uložením, zpracováním nebo likvidací odpadu  
2. Položka neobsahuje:  
 – náklady spojené s dopravou odpadu z místa stavby na místo převzetí provozovatelem skládky, recyklační linky nebo jiného zařízení na zpracování nebo likvidaci odpadů  
3. Způsob měření:  
Tunou se rozumí hmotnost odpadu vytříděného v souladu se zákonem č. 541/2020 Sb., o nakládání s odpady, v platném znění.</t>
  </si>
  <si>
    <t>22</t>
  </si>
  <si>
    <t>015340</t>
  </si>
  <si>
    <t>POPLATKY ZA LIKVIDACI ODPADŮ NEKONTAMINOVANÝCH - 02 01 03  PAŘEZY</t>
  </si>
  <si>
    <t>likvidace pařezů z položek 11202 a 11221</t>
  </si>
  <si>
    <t>(9+2)*1,5=16.500 [A]</t>
  </si>
  <si>
    <t>23</t>
  </si>
  <si>
    <t>015160</t>
  </si>
  <si>
    <t>POPLATKY ZA LIKVIDACI ODPADŮ NEKONTAMINOVANÝCH - 02 01 03  SMÝCENÉ STROMY A KEŘE</t>
  </si>
  <si>
    <t>likvidace dřevin z položky 11202</t>
  </si>
  <si>
    <t>2*15=30.000 [A]</t>
  </si>
  <si>
    <t>Zemní práce</t>
  </si>
  <si>
    <t>13</t>
  </si>
  <si>
    <t>11318</t>
  </si>
  <si>
    <t>ODSTRANĚNÍ KRYTU ZPEVNĚNÝCH PLOCH Z DLAŽDIC</t>
  </si>
  <si>
    <t>M3</t>
  </si>
  <si>
    <t>odstranění betonových dlaždic stávající autobusové zastávky. odvozovou vzdálenost si určí dodavatel dle svých možností. Předpokládaná tl. betonových dlaždic 60 mm.</t>
  </si>
  <si>
    <t>(73)*0,06=4.380 [A]</t>
  </si>
  <si>
    <t>Položka zahrnuje:  
- veškerou manipulaci s vybouranou sutí a s vybouranými hmotami vč. uložení na skládku.   
Položka nezahrnuje:  
-  poplatek za skládku, který se vykazuje v položce 0141** (s výjimkou malého množství bouraného materiálu, kde je možné poplatek zahrnout do jednotkové ceny bourání – tento fakt musí být uveden v doplňujícím textu k položce). jednotkové ceny bourání – tento fakt musí být uveden v doplňujícím textu k položce).</t>
  </si>
  <si>
    <t>14</t>
  </si>
  <si>
    <t>11353</t>
  </si>
  <si>
    <t>ODSTRANĚNÍ CHODNÍKOVÝCH KAMENNÝCH OBRUBNÍKŮ</t>
  </si>
  <si>
    <t>M</t>
  </si>
  <si>
    <t>odvoz na skládku určenou investorem</t>
  </si>
  <si>
    <t>49=49.000 [A]</t>
  </si>
  <si>
    <t>Položka zahrnuje:  
- veškerou manipulaci s vybouranou sutí a s vybouranými hmotami vč. uložení na skládku.   
Položka nezahrnuje:  
-  poplatek za skládku, který se vykazuje v položce 0141** (s výjimkou malého množství bouraného materiálu, kde je možné poplatek zahrnout do jednotkové ceny bourání – tento fakt musí být uveden v doplňujícím textu k položce).</t>
  </si>
  <si>
    <t>15</t>
  </si>
  <si>
    <t>11372</t>
  </si>
  <si>
    <t>FRÉZOVÁNÍ ZPEVNĚNÝCH PLOCH ASFALTOVÝCH</t>
  </si>
  <si>
    <t>frézování do hl. 100 mm - odstranění asfaltu podél obrub a překopů</t>
  </si>
  <si>
    <t>vozovka: 460=460.000 [A] 
vjezdy, krajnice: 600+207+320=1 127.000 [B] 
Celkem: (A+B)*0,1=158.700 [C]</t>
  </si>
  <si>
    <t>18</t>
  </si>
  <si>
    <t>11221</t>
  </si>
  <si>
    <t>ODSTRANĚNÍ PAŘEZŮ D DO 0,5M</t>
  </si>
  <si>
    <t>KUS</t>
  </si>
  <si>
    <t>odvozovou vzdálenost si určí dodavatel stavby dle svých možností,</t>
  </si>
  <si>
    <t>9=9.000 [A]</t>
  </si>
  <si>
    <t>Položka zahrnuje zejména:  
- vytrhání nebo vykopání pařezů  
- veškeré zemní práce spojené s odstraněním pařezů  
- dopravu a uložení pařezů, případně další práce s nimi dle pokynů zadávací dokumentace  
- zásyp jam po pařezech.  
Položka nezahrnuje:  
- x  
Způsob měření:  
- počet pařezů se měří v [ks] vytrhaných nebo vykopaných pařezů, průměr pařezu je uvažován dle stromu ve výšce 1,3m nad terénem, u stávajícího pařezu se stanoví jako změřený průměr vynásobený  koeficientem 1/1,38.</t>
  </si>
  <si>
    <t>19</t>
  </si>
  <si>
    <t>11202</t>
  </si>
  <si>
    <t>KÁCENÍ STROMŮ D KMENE DO 0,9M S ODSTRANĚNÍM PAŘEZŮ</t>
  </si>
  <si>
    <t>2=2.000 [A]</t>
  </si>
  <si>
    <t>Položka  zahrnuje:  
- poražení stromu a osekání větví  
- spálení větví na hromadách nebo štěpkování  
- dopravu a uložení kmenů, případné další práce s nimi dle pokynů zadávací dokumentace  
- vytrhání nebo vykopání pařezů  
- veškeré zemní práce spojené s odstraněním pařezů  
- dopravu a uložení pařezů, případně další práce s nimi dle pokynů zadávací dokumentace  
- zásyp jam po pařezech  
Položka nezahrnuje:  
- x  
Způsob měření:  
- kácení stromů se měří v [ks] poražených stromů (průměr stromů se měří ve výšce 1,3m nad terénem)</t>
  </si>
  <si>
    <t>Ostatní konstrukce a práce</t>
  </si>
  <si>
    <t>20</t>
  </si>
  <si>
    <t>96688</t>
  </si>
  <si>
    <t>VYBOURÁNÍ KANALIZAČ ŠACHET KOMPLETNÍCH</t>
  </si>
  <si>
    <t>demolice vtokového objektu propustku v km 5,9</t>
  </si>
  <si>
    <t>Položka zahrnuje:  
- kompletní bourací práce včetně nezbytného rozsahu zemních prací,  
- veškerou manipulaci s vybouranou sutí a hmotami včetně uložení na skládku,  
- veškeré další práce plynoucí z technologického předpisu a z platných předpisů,  
Položka nezahrnuje:  
- poplatek za skládku, který se vykazuje v položce 0141** (s výjimkou malého množství bouraného materiálu, kde je možné poplatek zahrnout do jednotkové ceny bourání – tento fakt musí být uveden v doplňujícím textu k položce)</t>
  </si>
  <si>
    <t>21</t>
  </si>
  <si>
    <t>96655</t>
  </si>
  <si>
    <t>ODSTRANĚNÍ ŽLABŮ Z DÍLCŮ (VČET ŠTĚRBINOVÝCH) ŠÍŘKY 300MM</t>
  </si>
  <si>
    <t>odstranění stávajícího žlabu u sportovního areálu</t>
  </si>
  <si>
    <t>45=45.000 [A]</t>
  </si>
  <si>
    <t>Položka zahrnuje:  
- vybourání žlabů včetně podkladních vrstev a eventuelních mříží  
- veškerou manipulaci s vybouranou sutí a hmotami včetně uložení na skládku  
Položka nezahrnuje:  
- poplatek za skládku, vykáže se v samostatné položce 014** (s výjimkou malého množství bouraného materiálu, kde je možné poplatek zahrnout do jednotkové ceny bourání – tento fakt musí být uveden v doplňujícím textu k položce)</t>
  </si>
  <si>
    <t>SO 101</t>
  </si>
  <si>
    <t>Chodník - NN</t>
  </si>
  <si>
    <t>66</t>
  </si>
  <si>
    <t>93767</t>
  </si>
  <si>
    <t>MOBILIÁŘ - PŘÍSTŘEŠKY PRO ZASTÁVKY VEŘEJNÉ DOPRAVY</t>
  </si>
  <si>
    <t>např. TRAXO 1 bez bočnic s tropickým dřevem délka min 4 metry, včetně grafického vzoru Liberec</t>
  </si>
  <si>
    <t>Položka zahrnuje:  
- montáž, osazení a dodávku kompletního zařízení, předepsaného zadávací dokumentací (materiál uvedený v textu představuje rozhodující podíl ve výrobku)  
- mimostavništní a vnitrostaveništní dopravu  
- nezbytné zemní práce a základové konstrukce  
- předepsanou povrchovou úpravu (nátěry a pod.)  
Položka nezahrnuje:  
- x</t>
  </si>
  <si>
    <t>71</t>
  </si>
  <si>
    <t>91228</t>
  </si>
  <si>
    <t>SMĚROVÉ SLOUPKY Z PLAST HMOT VČETNĚ ODRAZNÉHO PÁSKU</t>
  </si>
  <si>
    <t>červené sloupky Z 11g</t>
  </si>
  <si>
    <t>Položka zahrnuje:  
- dodání a osazení sloupku včetně nutných zemních prací  
- vnitrostaveništní a mimostaveništní doprava  
- odrazky plastové nebo z retroreflexní fólie  
Položka nezahrnuje:  
- x</t>
  </si>
  <si>
    <t>72</t>
  </si>
  <si>
    <t>914121</t>
  </si>
  <si>
    <t>DOPRAVNÍ ZNAČKY ZÁKLADNÍ VELIKOSTI OCELOVÉ FÓLIE TŘ 1 - DODÁVKA A MONTÁŽ</t>
  </si>
  <si>
    <t>Kompletní montáž včetně patek a sloupků a všech souvisejícíh prací</t>
  </si>
  <si>
    <t>P2: 2=2.000 [B] 
IJ4a: 2=2.000 [C] 
Celkem: B+C=4.000 [D]</t>
  </si>
  <si>
    <t>Položka zahrnuje:  
- dodávku a montáž značek v požadovaném provedení  
Položka nezahrnuje:  
- x</t>
  </si>
  <si>
    <t>Chodník - UN</t>
  </si>
  <si>
    <t>014112</t>
  </si>
  <si>
    <t>POPLATKY ZA SKLÁDKU TYP S-IO (INERTNÍ ODPAD)</t>
  </si>
  <si>
    <t>odvoz výkopku z pol. 12383 - množství bude upřesněno dle skutečnosti,</t>
  </si>
  <si>
    <t>(486)*1,9=923.400 [A]</t>
  </si>
  <si>
    <t>zahrnuje veškeré poplatky provozovateli skládky související s uložením odpadu na skládce.</t>
  </si>
  <si>
    <t>16</t>
  </si>
  <si>
    <t>12383</t>
  </si>
  <si>
    <t>ODKOP PRO SPOD STAVBU SILNIC A ŽELEZNIC TŘ. II</t>
  </si>
  <si>
    <t>odstranění stávajících podkladních vrstev chodníků a vozovek na pláň budoucích konstrukcí. odvozovou vzdálenost si určí dodavatel dle svých možností</t>
  </si>
  <si>
    <t>chodník: (978+11+13+28+6)*0,15=155.400 [A] 
vjezdy: (267+12+7)*0,4=114.400 [B] 
vozovka: 460*0,47=216.200 [C] 
Celkem: A+B+C=486.000 [D]</t>
  </si>
  <si>
    <t>Položka zahrnuje:  
- vodorovnou a svislou dopravu, přemístění, přeložení, manipulace s výkopkem  
- kompletní provedení vykopávky nezapažené i zapažené  
- ošetření výkopiště po celou dobu práce v něm vč. klimatických opatření  
- ztížení vykopávek v blízkosti podzemního vedení, konstrukcí a objektů vč. jejich dočasného zajištění  
- ztížení pod vodou, v okolí výbušnin, ve stísněných prostorech a pod.  
- příplatek za lepivost  
- těžení po vrstvách, pásech a po jiných nutných částech (figurách)  
- čerpání vody vč. čerpacích jímek, potrubí a pohotovostní čerpací soupravy (viz ustanovení k pol. 1151,2)  
- potřebné snížení hladiny podzemní vody  
- těžení a rozpojování jednotlivých balvanů  
- vytahování a nošení výkopku  
- svahování a přesvah. svahů do konečného tvaru, výměna hornin v podloží a v pláni znehodnocené klimatickými vlivy  
- ruční vykopávky, odstranění kořenů a napadávek  
- pažení, vzepření a rozepření vč. přepažování (vyjma pažení záporového a štětových stěn)  
- úpravu, ochranu a očištění dna, základové spáry, stěn a svahů  
- zhutnění podloží, případně i svahů vč. svahování  
- zřízení stupňů v podloží a lavic na svazích, není-li pro tyto práce zřízena samostatná položka  
- udržování výkopiště a jeho ochrana proti vodě  
- odvedení nebo obvedení vody v okolí výkopiště a ve výkopišti  
- třídění výkopku  
- veškeré pomocné konstrukce umožňující provedení vykopávky (příjezdy, sjezdy, nájezdy, lešení, podpěr. konstr., přemostění, zpevněné plochy, zakrytí a pod.)  
Položka nezahrnuje:  
-  uložení zeminy (na skládku, do násypu) ani poplatky za skládku, vykazují se v položce č.0141**</t>
  </si>
  <si>
    <t>17</t>
  </si>
  <si>
    <t>18120</t>
  </si>
  <si>
    <t>ÚPRAVA PLÁNĚ SE ZHUTNĚNÍM V HORNINĚ TŘ. II</t>
  </si>
  <si>
    <t>M2</t>
  </si>
  <si>
    <t>úprava pláně včetně vyrovnání výškových rozdílů. Míru zhutnění určuje projekt - viz. výkr. D.1.3. Včetně hutnících zkoušek v počtu 6</t>
  </si>
  <si>
    <t>chodník: (978+11+13+28+6)=1 036.000 [A] 
vjezdy: (267+12+7)=286.000 [B] 
vozovka: 460=460.000 [C] 
Celkem: A+B+C=1 782.000 [D]</t>
  </si>
  <si>
    <t>položka zahrnuje úpravu pláně včetně vyrovnání výškových rozdílů. Míru zhutnění určuje projekt.</t>
  </si>
  <si>
    <t>Svislé konstrukce</t>
  </si>
  <si>
    <t>67</t>
  </si>
  <si>
    <t>32712</t>
  </si>
  <si>
    <t>ZDI OPĚRNÉ, ZÁRUBNÍ, NÁBŘEŽNÍ Z DÍLCŮ ŽELEZOBETONOVÝCH</t>
  </si>
  <si>
    <t>podezdívka pod autobusovou zastávkou dl 25 m, výška max. 1 m, zídla z dílců z hladkého betonu ve tvaru L, např. Rekers</t>
  </si>
  <si>
    <t>25*1*1=25.000 [A]</t>
  </si>
  <si>
    <t>Položka zahrnuje:  
- dodání  dílce  požadovaného  tvaru  a  vlastností,  jeho  skladování,  doprava  a  osazení  do  definitivní polohy, včetně komplexní technologie výroby a montáže dílců, ošetření a ochrana dílců,  
- u dílců železobetonových a předpjatých veškerá výztuž, případně i tuhé kovové prvky a závěsná oka,  
- úpravy a zařízení pro uložení a transport dílce,  
- veškeré požadované úpravy dílců, včetně doplňkových konstrukcí a vybavení,  
- sestavení dílce na stavbě včetně montážních zařízení, plošin a prahů a pod.,  
- výplň, těsnění a tmelení spár a spojů,  
- očištění a ošetření úložných ploch,  
- zednické výpomoce pro montáž dílců,  
- označení dílce výrobním štítkem nebo jiným způsobem,  
- úpravy dílce pro dodržení požadované přesnosti jeho osazení, včetně případných měření,  
- veškerá zařízení pro zajištění stability v každém okamžiku,  
- další práce dané případně specifikací k příslušnému prefabrik. dílci (úprava pohledových ploch, příp. rubových ploch, osazení měřících zařízení, zkoušení a měření dílců a pod.).  
Položka nezahrnuje:  
- x</t>
  </si>
  <si>
    <t>Komunikace</t>
  </si>
  <si>
    <t>56330</t>
  </si>
  <si>
    <t>VOZOVKOVÉ VRSTVY ZE ŠTĚRKODRTI</t>
  </si>
  <si>
    <t>konstrukční plochy chodníků a vjezdů, frakce 0-63</t>
  </si>
  <si>
    <t>chodník: (978+11+13+28+6)*0,15=155.400 [A] 
vjezdy: (267+12+7)*(0,15+0,15)=85.800 [B] 
vozovka: 460*(0,2+0,15)=161.000 [C] 
Celkem: (A+B+C)*1,1=442.420 [D]</t>
  </si>
  <si>
    <t>- dodání kameniva předepsané kvality a zrnitosti  
- rozprostření a zhutnění vrstvy v předepsané tloušťce  
- zřízení vrstvy bez rozlišení šířky, pokládání vrstvy po etapách  
- nezahrnuje postřiky, nátěry</t>
  </si>
  <si>
    <t>24</t>
  </si>
  <si>
    <t>572213</t>
  </si>
  <si>
    <t>SPOJOVACÍ POSTŘIK Z EMULZE DO 0,5KG/M2</t>
  </si>
  <si>
    <t>spojovací postřik PS-E 0,20-0,30 kg/m2 mezi ACO 11 a ACP 16+</t>
  </si>
  <si>
    <t>vozovka: (460)*1,03=473.800 [A]</t>
  </si>
  <si>
    <t>- dodání všech předepsaných materiálů pro postřiky v předepsaném množství  
- provedení dle předepsaného technologického předpisu  
- zřízení vrstvy bez rozlišení šířky, pokládání vrstvy po etapách  
- úpravu napojení, ukončení</t>
  </si>
  <si>
    <t>25</t>
  </si>
  <si>
    <t>574A03</t>
  </si>
  <si>
    <t>ASFALTOVÝ BETON PRO OBRUSNÉ VRSTVY ACO 11</t>
  </si>
  <si>
    <t>Kryt asfaltové vozovky v tl. 40 mm</t>
  </si>
  <si>
    <t>vozovka: (460)*0,04*1,03=18.952 [A]</t>
  </si>
  <si>
    <t>- dodání směsi v požadované kvalitě  
- očištění podkladu  
- uložení směsi dle předepsaného technologického předpisu, zhutnění vrstvy v předepsané tloušťce  
- zřízení vrstvy bez rozlišení šířky, pokládání vrstvy po etapách, včetně pracovních spar a spojů  
- úpravu napojení, ukončení podél obrubníků, dilatačních zařízení, odvodňovacích proužků, odvodňovačů, vpustí, šachet a pod.  
- nezahrnuje postřiky, nátěry  
- nezahrnuje těsnění podél obrubníků, dilatačních zařízení, odvodňovacích proužků, odvodňovačů, vpustí, šachet a pod.</t>
  </si>
  <si>
    <t>28</t>
  </si>
  <si>
    <t>58251</t>
  </si>
  <si>
    <t>DLÁŽDĚNÉ KRYTY Z BETONOVÝCH DLAŽDIC DO LOŽE Z KAMENIVA</t>
  </si>
  <si>
    <t>dlažba bez zkosených okrajů 250x250x60 - lem varovných a signálních pásů š. 400 mm, lože z drceného kameniva tl. 40 mm frakce 4/8, chodníkové nepojížděné</t>
  </si>
  <si>
    <t>28=28.000 [A]</t>
  </si>
  <si>
    <t>- dodání dlažebního materiálu v požadované kvalitě, dodání materiálu pro předepsané  lože v tloušťce předepsané dokumentací a pro předepsanou výplň spar 
- očištění podkladu 
- uložení dlažby dle předepsaného technologického předpisu včetně předepsané podkladní vrstvy a předepsané výplně spar 
- zřízení vrstvy bez rozlišení šířky, pokládání vrstvy po etapách  
- úpravu napojení, ukončení podél obrubníků, dilatačních zařízení, odvodňovacích proužků, odvodňovačů, vpustí, šachet a pod., nestanoví-li zadávací dokumentace jinak 
- nezahrnuje postřiky, nátěry 
- nezahrnuje těsnění podél obrubníků, dilatačních zařízení, odvodňovacích proužků, odvodňovačů, vpustí, šachet a pod.</t>
  </si>
  <si>
    <t>30</t>
  </si>
  <si>
    <t>582611</t>
  </si>
  <si>
    <t>KRYTY Z BETON DLAŽDIC SE ZÁMKEM ŠEDÝCH TL 60MM DO LOŽE Z KAM</t>
  </si>
  <si>
    <t>dlažba obdélník 100/100/60 do lože z drceného kameniva tl. 40 mm frakce 4/8,  ostrohranná betonová dlažba</t>
  </si>
  <si>
    <t>chodník:978=978.000 [A]</t>
  </si>
  <si>
    <t>- dodání dlažebního materiálu v požadované kvalitě, dodání materiálu pro předepsané  lože v tloušťce předepsané dokumentací a pro předepsanou výplň spar  
- očištění podkladu  
- uložení dlažby dle předepsaného technologického předpisu včetně předepsané podkladní vrstvy a předepsané výplně spar  
- zřízení vrstvy bez rozlišení šířky, pokládání vrstvy po etapách   
- úpravu napojení, ukončení podél obrubníků, dilatačních zařízení, odvodňovacích proužků, odvodňovačů, vpustí, šachet a pod., nestanoví-li zadávací dokumentace jinak  
- nezahrnuje postřiky, nátěry  
- nezahrnuje těsnění podél obrubníků, dilatačních zařízení, odvodňovacích proužků, odvodňovačů, vpustí, šachet a pod.</t>
  </si>
  <si>
    <t>32</t>
  </si>
  <si>
    <t>58261A</t>
  </si>
  <si>
    <t>KRYTY Z BETON DLAŽDIC SE ZÁMKEM BAREV RELIÉF TL 60MM DO LOŽE Z KAM</t>
  </si>
  <si>
    <t>dlažba s vnímatelným nášlapem - varovné a signální pásy v chodníku, do lože z drceného kameniva tl. 40 mm fr 4/8, tmavě šedá betonová ostrohranná dlažba</t>
  </si>
  <si>
    <t>13=13.000 [A]</t>
  </si>
  <si>
    <t>33</t>
  </si>
  <si>
    <t>582614</t>
  </si>
  <si>
    <t>KRYTY Z BETON DLAŽDIC SE ZÁMKEM BAREV TL 60MM DO LOŽE Z KAM</t>
  </si>
  <si>
    <t>kontrastní pásy u autobusových zastávek, tmavě šedá betonová ostrohranná dlažba</t>
  </si>
  <si>
    <t>11=11.000 [A]</t>
  </si>
  <si>
    <t>Položka zahrnuje:  
- dodání dlažebního materiálu v požadované kvalitě, dodání materiálu pro předepsané lože v tloušťce předepsané dokumentací a pro předepsanou výplň spar  
- očištění podkladu  
- uložení dlažby dle předepsaného technologického předpisu včetně předepsané podkladní vrstvy a předepsané výplně spar  
- zřízení vrstvy bez rozlišení šířky, pokládání vrstvy po etapách   
- úpravu napojení, ukončení podél obrubníků, dilatačních zařízení, odvodňovacích proužků, odvodňovačů, vpustí, šachet a pod., nestanoví-li zadávací dokumentace jinak  
Položka nezahrnuje:  
- postřiky, nátěry  
- těsnění podél obrubníků, dilatačních zařízení, odvodňovacích proužků, odvodňovačů, vpustí, šachet a pod.</t>
  </si>
  <si>
    <t>50</t>
  </si>
  <si>
    <t>58261B</t>
  </si>
  <si>
    <t>KRYTY Z BETON DLAŽDIC SE ZÁMKEM BAREV RELIÉF TL 80MM DO LOŽE Z KAM</t>
  </si>
  <si>
    <t>dlažba s vnímatelným nášlapem - varovné a signální pásy u vjezdů, do lože z drceného kameniva tl. 40 mm fr 4/8, tmavě šedá betonová ostrohranná dlažba</t>
  </si>
  <si>
    <t>12=12.000 [A]</t>
  </si>
  <si>
    <t>54</t>
  </si>
  <si>
    <t>58211</t>
  </si>
  <si>
    <t>DLÁŽDĚNÉ KRYTY Z VELKÝCH KOSTEK DO LOŽE Z KAMENIVA</t>
  </si>
  <si>
    <t>dlážděná čela ostrůvků</t>
  </si>
  <si>
    <t>6=6.000 [A]</t>
  </si>
  <si>
    <t>55</t>
  </si>
  <si>
    <t>582612</t>
  </si>
  <si>
    <t>KRYTY Z BETON DLAŽDIC SE ZÁMKEM ŠEDÝCH TL 80MM DO LOŽE Z KAM</t>
  </si>
  <si>
    <t>vjezdy, ostrohranná betonová dlažba</t>
  </si>
  <si>
    <t>267=267.000 [A]</t>
  </si>
  <si>
    <t>60</t>
  </si>
  <si>
    <t>572133</t>
  </si>
  <si>
    <t>INFILTRAČNÍ POSTŘIK Z EMULZE DO 1,5KG/M2</t>
  </si>
  <si>
    <t>Položka zahrnuje:  
- dodání všech předepsaných materiálů pro postřiky v předepsaném množství  
- provedení dle předepsaného technologického předpisu  
- zřízení vrstvy bez rozlišení šířky, pokládání vrstvy po etapách  
- úpravu napojení, ukončení  
Položka nezahrnuje:  
- x</t>
  </si>
  <si>
    <t>61</t>
  </si>
  <si>
    <t>574E06</t>
  </si>
  <si>
    <t>ASFALTOVÝ BETON PRO PODKLADNÍ VRSTVY ACP 16+, 16S</t>
  </si>
  <si>
    <t>vozovka: (460)*0,08*1,05=38.640 [A]</t>
  </si>
  <si>
    <t>Položka zahrnuje:  
- dodání směsi v požadované kvalitě  
- očištění podkladu  
- uložení směsi dle předepsaného technologického předpisu, zhutnění vrstvy v předepsané tloušťce  
- zřízení vrstvy bez rozlišení šířky, pokládání vrstvy po etapách, včetně pracovních spar a spojů  
- úpravu napojení, ukončení podél obrubníků, dilatačních zařízení, odvodňovacích proužků, odvodňovačů, vpustí, šachet a pod.  
Položka nezahrnuje:  
- postřiky, nátěry  
- těsnění podél obrubníků, dilatačních zařízení, odvodňovacích proužků, odvodňovačů, vpustí, šachet a pod.</t>
  </si>
  <si>
    <t>62</t>
  </si>
  <si>
    <t>dlažba bez zkosených okrajů 250x250x80 - lem varovných a signálních pásů š. 400 mm, lože z drceného kameniva tl. 40 mm frakce 4/8, vjezdy pojížděné</t>
  </si>
  <si>
    <t>7=7.000 [A]</t>
  </si>
  <si>
    <t>69</t>
  </si>
  <si>
    <t>57A00</t>
  </si>
  <si>
    <t>ZDRSNĚNÍ STÁVAJÍCÍ OBRUSNÉ VRSTVY VOZOVKY AB</t>
  </si>
  <si>
    <t>obnovení povrchu typ Rocbinda červená</t>
  </si>
  <si>
    <t>26=26.000 [A]</t>
  </si>
  <si>
    <t>Položka zahrnuje:  
- zdrsnění stávající asfaltové vozovky předepsaným způsobem  
Položka nezahrnuje:  
- x</t>
  </si>
  <si>
    <t>40</t>
  </si>
  <si>
    <t>917212</t>
  </si>
  <si>
    <t>ZÁHONOVÉ OBRUBY Z BETONOVÝCH OBRUBNÍKŮ ŠÍŘ 80MM</t>
  </si>
  <si>
    <t>obrubníky 80/250/1000, nášlap 0-60 mm (dle kladečské situace) vč. betonového lože s opěrkou. Rádiusy o poloměrech 0,5 m a 1,0 m budou vyskládány z obloukových obrub (tj. ne z rovných řezaných).</t>
  </si>
  <si>
    <t>19,8+4,1+26,5+37,2+5,3+4,8+12,5+38,8+8,6+20,3+65,6+32,3+89,2+2+3,5+2,2+2,5+6+2,4+2,5+2,3+5+0,4+4+0,2+0,6+6+0,9+1,2+3,6+1,3+1,7+3,5+1,8+2,4+6+2,5+1,5+5+0,8+0,7+5+1,1+1,1+6+1,2+1,7+5+1,6=460.200 [A]</t>
  </si>
  <si>
    <t>Položka zahrnuje:  
- dodání a pokládku betonových obrubníků o rozměrech předepsaných zadávací dokumentací  
- betonové lože i boční betonovou opěrku  
Položka nezahrnuje:  
- x</t>
  </si>
  <si>
    <t>46</t>
  </si>
  <si>
    <t>919112</t>
  </si>
  <si>
    <t>ŘEZÁNÍ ASFALTOVÉHO KRYTU VOZOVEK TL DO 100MM</t>
  </si>
  <si>
    <t>řezání asfaltového krytu pro napojení na stávající asfaltový kryt vozovky, řezání podél obrub - provedení komůrkové spáry pro zálivku asfaltu</t>
  </si>
  <si>
    <t>487.580+51.600+44+8+8=599.180 [A]</t>
  </si>
  <si>
    <t>položka zahrnuje řezání vozovkové vrstvy v předepsané tloušťce, včetně spotřeby vody</t>
  </si>
  <si>
    <t>47</t>
  </si>
  <si>
    <t>931311</t>
  </si>
  <si>
    <t>TĚSNĚNÍ DILATAČ SPAR ASF ZÁLIVKOU PRŮŘ DO 100MM2</t>
  </si>
  <si>
    <t>napojení na stávající asfaltový kryt vozovky a zálivka podél obrub</t>
  </si>
  <si>
    <t>položka zahrnuje dodávku a osazení předepsaného materiálu, očištění ploch spáry před úpravou, očištění okolí spáry po úpravě  
nezahrnuje těsnící profil</t>
  </si>
  <si>
    <t>63</t>
  </si>
  <si>
    <t>917424</t>
  </si>
  <si>
    <t>CHODNÍKOVÉ OBRUBY Z KAMENNÝCH OBRUBNÍKŮ ŠÍŘ 150MM</t>
  </si>
  <si>
    <t>Obruby mezi chodníkem a vozovkou  
materiál Rožanská/nebo žula z Polska (světlá žula)</t>
  </si>
  <si>
    <t>nášlap 100 mm: 372,6+4+4=380.600 [A] 
nášlap 20 mm: 2,9+6+6+3,4+3+3+4+4+4+4+6+2+3+3+6,2+6,4+5+6,8=78.700 [E] 
přechodové: 22=22.000 [C] 
obloukové R1, nášlap 150 mm, čela ostrůvku: 3,14*2=6.280 [F] 
Celkem: A+E+C+F=487.580 [G]</t>
  </si>
  <si>
    <t>64</t>
  </si>
  <si>
    <t>917427</t>
  </si>
  <si>
    <t>CHODNÍKOVÉ OBRUBY Z KAMENNÝCH OBRUBNÍKŮ ŠÍŘ 300MM</t>
  </si>
  <si>
    <t>kamenné obrubníky 300x300 se sešikmenou hranou 1:2,5 (rozměr shodný s Best Ronda). nášlap 80 mm, nájezd na chodník do vjezdů 
materiál Rožanská/nebo žula z Polska (světlá žula)</t>
  </si>
  <si>
    <t>3,5+5+4+3,6+3,5+6+6+6+6+6+2=51.600 [A]</t>
  </si>
  <si>
    <t>65</t>
  </si>
  <si>
    <t>91725</t>
  </si>
  <si>
    <t>NÁSTUPIŠTNÍ OBRUBNÍKY BETONOVÉ</t>
  </si>
  <si>
    <t>Srovnatelná položka - KAMENNÉ nástupištní obrubníky, rozměr shodný s betonovýmy kasselským obrubníky s nášlapem 200 mm 
materiál Rožanská/nebo žula z Polska (světlá žula)</t>
  </si>
  <si>
    <t>22+22=44.000 [A]</t>
  </si>
  <si>
    <t>68</t>
  </si>
  <si>
    <t>9111A1</t>
  </si>
  <si>
    <t>ZÁBRADLÍ SILNIČNÍ S VODOR MADLY - DODÁVKA A MONTÁŽ</t>
  </si>
  <si>
    <t>zábradlí z pásoviny 40/20 mm včetně stojin -  pozink + nátěr barva DB 703</t>
  </si>
  <si>
    <t>25=25.000 [A]</t>
  </si>
  <si>
    <t>Položka zahrnuje:  
- dodání zábradlí včetně předepsané povrchové úpravy  
- osazení sloupků zaberaněním nebo osazením do betonových bloků (včetně betonových bloků a nutných zemních prací)  
- případné bednění ( trubku) betonové patky v gabionové zdi  
Položka nezahrnuje:  
- x</t>
  </si>
  <si>
    <t>70</t>
  </si>
  <si>
    <t>915211</t>
  </si>
  <si>
    <t>VODOROVNÉ DOPRAVNÍ ZNAČENÍ PLASTEM HLADKÉ - DODÁVKA A POKLÁDKA</t>
  </si>
  <si>
    <t>V4: (284+123+140)*0,125=68.375 [A] 
V7: 11=11.000 [B] 
V13: 5=5.000 [C] 
V1a: (15+18)*0,125=4.125 [D] 
Celkem: A+B+C+D=88.500 [E]</t>
  </si>
  <si>
    <t>Položka zahrnuje:  
- dodání a pokládku nátěrového materiálu  
- předznačení a reflexní úpravu  
Položka nezahrnuje:  
- x  
Způsob měření:  
- měří se pouze natíraná plocha</t>
  </si>
  <si>
    <t>C14a: 2=2.000 [A] 
IS10c: 1=1.000 [D] 
Celkem: A+D=3.000 [E]</t>
  </si>
  <si>
    <t>73</t>
  </si>
  <si>
    <t>914321</t>
  </si>
  <si>
    <t>DOPRAV ZNAČKY ZMENŠ VEL OCEL FÓLIE TŘ 1 - DODÁVKA A MONT</t>
  </si>
  <si>
    <t>velikost 50 cm, na ostrůvku</t>
  </si>
  <si>
    <t>C4a: 2=2.000 [A]</t>
  </si>
  <si>
    <t>74</t>
  </si>
  <si>
    <t>91551</t>
  </si>
  <si>
    <t>VODOROVNÉ DOPRAVNÍ ZNAČENÍ - PŘEDEM PŘIPRAVENÉ SYMBOLY</t>
  </si>
  <si>
    <t>kompletní značení V11 a na zastávkách</t>
  </si>
  <si>
    <t>V11a 2=2.000 [A]</t>
  </si>
  <si>
    <t>Položka zahrnuje:  
- dodání a pokládku předepsaného symbolu  
- předznačení a reflexní úpravu  
Položka nezahrnuje:  
- x</t>
  </si>
  <si>
    <t>SO 301</t>
  </si>
  <si>
    <t>Kanalizace - NN</t>
  </si>
  <si>
    <t>(1158-984,3)*1,9=330.030 [A]</t>
  </si>
  <si>
    <t>13183</t>
  </si>
  <si>
    <t>HLOUBENÍ JAM ZAPAŽ I NEPAŽ TŘ II</t>
  </si>
  <si>
    <t>odvodovou vzdálenost si určí dodavatel dle svých možností</t>
  </si>
  <si>
    <t>hloubení rýhy pro uložení potrubí DN 400: (22+31+29+34+24+14+22+41+16+29+30+28+29+16+21)*2*1,5=1 158.000 [A]</t>
  </si>
  <si>
    <t>Položka zahrnuje:  
- vodorovnou a svislou dopravu, přemístění, přeložení, manipulace s výkopkem  
- kompletní provedení vykopávky nezapažené i zapažené  
- ošetření výkopiště po celou dobu práce v něm vč. klimatických opatření  
- ztížení vykopávek v blízkosti podzemního vedení, konstrukcí a objektů vč. jejich dočasného zajištění  
- ztížení pod vodou, v okolí výbušnin, ve stísněných prostorech a pod.  
- příplatek za lepivost  
- těžení po vrstvách, pásech a po jiných nutných částech (figurách)  
- čerpání vody vč. čerpacích jímek, potrubí a pohotovostní čerpací soupravy (viz ustanovení k pol. 1151,2)  
- potřebné snížení hladiny podzemní vody  
- těžení a rozpojování jednotlivých balvanů  
- vytahování a nošení výkopku  
- svahování a přesvah. svahů do konečného tvaru, výměna hornin v podloží a v pláni znehodnocené klimatickými vlivy  
- ruční vykopávky, odstranění kořenů a napadávek  
- pažení, vzepření a rozepření vč. přepažování (vyjma pažení záporového a štětových stěn)  
- úpravu, ochranu a očištění dna, základové spáry, stěn a svahů  
- odvedení nebo obvedení vody v okolí výkopiště a ve výkopišti  
- třídění výkopku  
- veškeré pomocné konstrukce umožňující provedení vykopávky (příjezdy, sjezdy, nájezdy, lešení, podpěr. konstr., přemostění, zpevněné plochy, zakrytí a pod.)  
Položka nezahrnuje:  
- uložení zeminy (na skládku, do násypu) ani poplatky za skládku, vykazují se v položce č.0141**</t>
  </si>
  <si>
    <t>17411</t>
  </si>
  <si>
    <t>ZÁSYP JAM A RÝH ZEMINOU SE ZHUTNĚNÍM</t>
  </si>
  <si>
    <t>zásyp přípojek žlabů, vpustí a svodů</t>
  </si>
  <si>
    <t>hloubení rýhy pro uložení potrubí DN 400: (22+31+29+34+24+14+22+41+16+29+30+28+29+16+21)*1,7*1,5=984.300 [A]</t>
  </si>
  <si>
    <t>položka zahrnuje:  
- kompletní provedení zemní konstrukce vč. výběru vhodného materiálu  
- úprava  ukládaného  materiálu  vlhčením,  tříděním,  promícháním  nebo  vysoušením,  příp. jiné úpravy za účelem zlepšení jeho  mech. vlastností  
- hutnění i různé míry hutnění   
- ošetření úložiště po celou dobu práce v něm vč. klimatických opatření  
- ztížení v okolí vedení, konstrukcí a objektů a jejich dočasné zajištění  
- ztížení provádění vč. hutnění ve ztížených podmínkách a stísněných prostorech  
- ztížené ukládání sypaniny pod vodu  
- ukládání po vrstvách a po jiných nutných částech (figurách) vč. dosypávek  
- spouštění a nošení materiálu  
- výměna částí zemní konstrukce znehodnocené klimatickými vlivy  
- ruční hutnění  
- udržování úložiště a jeho ochrana proti vodě  
- odvedení nebo obvedení vody v okolí úložiště a v úložišti  
- veškeré  pomocné konstrukce umožňující provedení  zemní konstrukce  (příjezdy,  sjezdy,  nájezdy, lešení, podpěrné konstrukce, přemostění, zpevněné plochy, zakrytí a pod.)</t>
  </si>
  <si>
    <t>Potrubí</t>
  </si>
  <si>
    <t>87446</t>
  </si>
  <si>
    <t>POTRUBÍ Z TRUB PLASTOVÝCH ODPADNÍCH DN DO 400MM</t>
  </si>
  <si>
    <t>KG DN 400, včetně napojení do šachet</t>
  </si>
  <si>
    <t>potrubí DN 400: (22+31+29+34+24+14+22+41+16+29+30+28+29+16+21)=386.000 [A]</t>
  </si>
  <si>
    <t>Položka zahrnuje:  
- výrobní dokumentaci (včetně technologického předpisu)  
- dodání veškerého trubního a pomocného materiálu (trouby, trubky, tvarovky, spojovací a těsnící materiál a pod.), podpěrných, závěsných a upevňovacích prvků, včetně potřebných úprav  
- úprava a příprava podkladu a podpěr, očištění a ošetření podkladu a podpěr  
- zřízení plně funkčního potrubí, kompletní soustavy, podle příslušného technologického předpisu (bez ohledu na sklon)  
- zřízení potrubí i jednotlivých částí po etapách, včetně pracovních spar a spojů, pracovního zaslepení konců a pod.  
- úprava prostupů, průchodů  šachtami a komorami, okolí podpěr a vyústění, zaústění, napojení, vyvedení a upevnění odpad. výustí  
- ochrana potrubí nátěrem (vč. úpravy povrchu), případně izolací, nejsou-li tyto práce předmětem jiné položky  
- úprava, očištění a ošetření prostoru kolem potrubí  
- položky platí pro práce prováděné v prostoru zapaženém i nezapaženém a i v kolektorech, chráničkách  
- položky zahrnují i práce spojené s nutnými obtoky, převáděním a čerpáním vody  
Položka nezahrnuje:  
- tlakové zkoušky ani proplach a dezinfekci</t>
  </si>
  <si>
    <t>12</t>
  </si>
  <si>
    <t>9181B5</t>
  </si>
  <si>
    <t>ČELA PROPUSTU Z TRUB DN DO 400MM Z BETONU DO C 30/37</t>
  </si>
  <si>
    <t>vtokové čelo propustku ka konci úseku</t>
  </si>
  <si>
    <t>Položka zahrnuje:  
- kompletní čelo (základ, dřík, římsu)  
- dodání čerstvého betonu (betonové směsi) požadované kvality, jeho uložení do požadovaného tvaru při jakékoliv hustotě výztuže, konzistenci čerstvého betonu a způsobu hutnění, ošetření a ochranu betonu,  
- dodání a osazení výztuže,  
- případně dokumentací předepsaný kamenný obklad,  
- zhotovení nepropustného, mrazuvzdorného betonu a betonu požadované trvanlivosti a vlastností,  
- užití potřebných přísad a technologií výroby betonu,  
- zřízení pracovních a dilatačních spar, včetně potřebných úprav, výplně, vložek, opracování, očištění a ošetření,  
- bednění požadovaných konstr. (i ztracené) s úpravou dle požadované  kvality povrchu betonu, včetně odbedňovacích a odskružovacích prostředků,  
- podpěrné konstr. (skruže) a lešení všech druhů pro bednění, uložení čerstvého betonu, výztuže a doplňkových konstr., vč. požadovaných otvorů, ochranných a bezpečnostních opatření a základů těchto konstrukcí a lešení,  
- vytvoření kotevních čel, kapes, nálitků, a sedel,  
- zřízení všech požadovaných otvorů, kapes, výklenků, prostupů, dutin, drážek a pod., vč. ztížení práce a úprav  kolem nich,  
- úpravy pro osazení výztuže, doplňkových konstrukcí a vybavení,  
- úpravy povrchu pro položení požadované izolace, povlaků a nátěrů, případně vyspravení,  
- ztížení práce u kabelových a injektážních trubek a ostatních zařízení osazovaných do betonu,  
- konstrukce betonových kloubů, upevnění kotevních prvků a doplňkových konstrukcí,  
- nátěry zabraňující soudržnost betonu a bednění,  
- výplň, těsnění a tmelení spar a spojů,  
- opatření povrchů betonu izolací proti zemní vlhkosti v částech, kde přijdou do styku se zeminou nebo kamenivem,  
- případné zřízení spojovací vrstvy u základů,  
- úpravy pro osazení zařízení ochrany konstrukce proti vlivu bludných proudů.  
Položka nezahrnuje:  
- x</t>
  </si>
  <si>
    <t>Kanalizace - UN</t>
  </si>
  <si>
    <t>(203,9-105,44)*1,9=187.074 [A]</t>
  </si>
  <si>
    <t>rýha pro přípojky vpustí: (3+3+1+1+5,5+3+1+9,5+7,4+3,6+3+5,4+2,7+3+5,5+2,6+3,1+2,6)*1*1=65.900 [B] 
jáma pro osazení šachty: 15*2*2*2=120.000 [C] 
jáma pro osazení vpusti: 18*1*1*1=18.000 [D] 
Celkem: B+C+D=203.900 [E]</t>
  </si>
  <si>
    <t>rýha pro přípojky vpustí: (3+3+1+1+5,5+3+1+9,5+7,4+3,6+3+5,4+2,7+3+5,5+2,6+3,1+2,6)*1,6*1=105.440 [B]</t>
  </si>
  <si>
    <t>87433</t>
  </si>
  <si>
    <t>POTRUBÍ Z TRUB PLASTOVÝCH ODPADNÍCH DN DO 150MM</t>
  </si>
  <si>
    <t>přípojky vpustí, včetně připojení do vpustí a šachet jádrovým vrtem</t>
  </si>
  <si>
    <t>rýha pro přípojky vpustí: 3+3+1+1+5,5+3+1+9,5+7,4+3,6+3+5,4+2,7+3+5,5+2,6+3,1+2,6=65.900 [B]</t>
  </si>
  <si>
    <t>položky pro zhotovení potrubí platí bez ohledu na sklon  
zahrnuje:  
- výrobní dokumentaci (včetně technologického předpisu)  
- dodání veškerého trubního a pomocného materiálu  (trouby,  trubky,  tvarovky,  spojovací a těsnící  materiál a pod.), podpěrných, závěsných a upevňovacích prvků, včetně potřebných úprav  
- úprava a příprava podkladu a podpěr, očištění a ošetření podkladu a podpěr  
- zřízení plně funkčního potrubí, kompletní soustavy, podle příslušného technologického předpisu  
- zřízení potrubí i jednotlivých částí po etapách, včetně pracovních spar a spojů, pracovního zaslepení konců a pod.  
- úprava prostupů, průchodů  šachtami a komorami, okolí podpěr a vyústění, zaústění, napojení, vyvedení a upevnění odpad. výustí  
- ochrana potrubí nátěrem (vč. úpravy povrchu), případně izolací, nejsou-li tyto práce předmětem jiné položky  
- úprava, očištění a ošetření prostoru kolem potrubí  
- položky platí pro práce prováděné v prostoru zapaženém i nezapaženém a i v kolektorech, chráničkách  
- položky zahrnují i práce spojené s nutnými obtoky, převáděním a čerpáním vody  
nezahrnuje zkoušky vodotěsnosti a televizní prohlídku</t>
  </si>
  <si>
    <t>89712</t>
  </si>
  <si>
    <t>VPUSŤ KANALIZAČNÍ ULIČNÍ KOMPLETNÍ Z BETONOVÝCH DÍLCŮ</t>
  </si>
  <si>
    <t>obrubníkové vpusti UV1-UV18:</t>
  </si>
  <si>
    <t>18=18.000 [A]</t>
  </si>
  <si>
    <t>položka zahrnuje:  
- dodávku a osazení předepsaných dílů včetně mříže  
- výplň, těsnění  a tmelení spar a spojů,  
- opatření  povrchů  betonu  izolací  proti zemní vlhkosti v částech, kde přijdou do styku se zeminou nebo kamenivem,  
- předepsané podkladní konstrukce</t>
  </si>
  <si>
    <t>894171</t>
  </si>
  <si>
    <t>ŠACHTY KANALIZAČ Z BETON DÍLCŮ NA POTRUBÍ DN DO 1000MM</t>
  </si>
  <si>
    <t>šachta DN 1000 včetně poklopu dna konusu a a všech dílců, hl. 2 m</t>
  </si>
  <si>
    <t>15=15.000 [A]</t>
  </si>
  <si>
    <t>Položka zahrnuje:  
- poklopy s rámem, mříže s rámem, stupadla, žebříky, stropy z bet. dílců a pod.  
- předepsané betonové skruže, prefabrikované nebo monolitické betonové dno  
- dodání dílce požadovaného tvaru a vlastností, jeho skladování, doprava a osazení do definitivní polohy, včetně komplexní technologie výroby a montáže dílců, ošetření a ochrana dílců,  
- u dílců železobetonových a předpjatých veškerá výztuž, případně i tuhé kovové prvky a závěsná oka,  
- úpravy a zařízení pro uložení a transport dílce,  
- veškeré požadované úpravy dílců, včetně doplňkových konstrukcí a vybavení,  
- sestavení dílce na stavbě včetně montážních zařízení, plošin a prahů a pod.,  
- výplň, těsnění a tmelení spár a spojů,  
- očištění a ošetření úložných ploch,  
- zednické výpomoce pro montáž dílců,  
- označení dílce výrobním štítkem nebo jiným způsobem,  
- úpravy dílce pro dodržení požadované přesnosti jeho osazení, včetně případných měření,  
- veškerá zařízení pro zajištění stability v každém okamžiku  
- předepsané podkladní konstrukce  
Položka nezahrnuje:  
- x</t>
  </si>
  <si>
    <t>SO 401</t>
  </si>
  <si>
    <t>Veřejné osvětlení</t>
  </si>
  <si>
    <t>21-M</t>
  </si>
  <si>
    <t>Elektromontáže</t>
  </si>
  <si>
    <t>1290541</t>
  </si>
  <si>
    <t>Stožárové pouzdro  SP 250/1500</t>
  </si>
  <si>
    <t>1290543</t>
  </si>
  <si>
    <t>Stožárové pouzdro  SP 315/1500</t>
  </si>
  <si>
    <t>34571357</t>
  </si>
  <si>
    <t>trubka elektroinstalační ohebná dvouplášťová korugovaná HDPE+LDPE (chránička) D 108/125mm</t>
  </si>
  <si>
    <t>15*(0,4*2)</t>
  </si>
  <si>
    <t>210204011</t>
  </si>
  <si>
    <t>Montáž stožárů osvětlení samostatně stojících ocelových, délky do 12 m</t>
  </si>
  <si>
    <t>13+2</t>
  </si>
  <si>
    <t>316741R4</t>
  </si>
  <si>
    <t>Stožár osvětlovací přechodový 3 stupňový ocelový žár. Zn, 159/133/114mm,  nadzemní výška 6,0m, délka vektnutí 1,5m</t>
  </si>
  <si>
    <t>316740R5</t>
  </si>
  <si>
    <t>Stožár osvětlovací silniční kuželový198/76 mm, výška 9m, celková délka 10,2m, kruhový, ocelový žár. Zn</t>
  </si>
  <si>
    <t>210204103</t>
  </si>
  <si>
    <t>Montáž výložníků osvětlení jednoramenných sloupových, hmotnosti do 35 kg</t>
  </si>
  <si>
    <t>316740R</t>
  </si>
  <si>
    <t>výložník rovný jednoduchý k osvětlovacím stožárům přechodovým vyložení 3000mm, dřík 114mm, ocelový žár. Zn,</t>
  </si>
  <si>
    <t>31674002</t>
  </si>
  <si>
    <t>výložník rovný jednoduchý k osvětlovacím stožárům uličním vyložení 1500mm, příruba na dřík 76mm, délka příruby 300mm</t>
  </si>
  <si>
    <t>210203901</t>
  </si>
  <si>
    <t>Montáž svítidel LED se zapojením vodičů průmyslových nebo venkovních na výložník nebo dřík</t>
  </si>
  <si>
    <t>9+4+2</t>
  </si>
  <si>
    <t>347740R1</t>
  </si>
  <si>
    <t>Svítidlo veřejného osvětlení na dřík/výložník 60-76mm, zdroj LED 49,5W, 7.010lm, Tc 3000K, hliníkové, IP66, přepěť. odolnost 10kV/6kV, IK9, polohovatelné, optický systém dle ověření výpočtem vhodný pr</t>
  </si>
  <si>
    <t>347740R2</t>
  </si>
  <si>
    <t>Svítidlo veřejného osvětlení na dřík/výložník 60-76mm, zdroj LED 59,5W, 8.970lm, Tc 3000K, hliníkové, IP66, přepěť. odolnost 10kV/6kV, IK9, polohovatelné, optický systém dle ověření výpočtem vhodný pr</t>
  </si>
  <si>
    <t>26</t>
  </si>
  <si>
    <t>347740R3</t>
  </si>
  <si>
    <t>Svítidlo veřejného osvětlení na dřík/výložník 60-76mm, zdroj LED 54W, 8.000lm, Tc 5700K, hliníkové, IP66, přepěť. odolnost 10kV/6kV, IK9, polohovatelné, optický systém dle ověření výpočtem asymetrický</t>
  </si>
  <si>
    <t>27</t>
  </si>
  <si>
    <t>210100096</t>
  </si>
  <si>
    <t>Ukončení vodičů izolovaných s označením a zapojením na svorkovnici s otevřením a uzavřením krytu průřezu žíly do 2,5 mm2</t>
  </si>
  <si>
    <t>13*3+2*3</t>
  </si>
  <si>
    <t>210204201</t>
  </si>
  <si>
    <t>Montáž elektrovýzbroje stožárů osvětlení 1 okruh</t>
  </si>
  <si>
    <t>29</t>
  </si>
  <si>
    <t>210204202</t>
  </si>
  <si>
    <t>Montáž elektrovýzbroje stožárů osvětlení 2 okruhy</t>
  </si>
  <si>
    <t>210204203</t>
  </si>
  <si>
    <t>Montáž elektrovýzbroje stožárů osvětlení 3 okruhy</t>
  </si>
  <si>
    <t>31</t>
  </si>
  <si>
    <t>316741R10</t>
  </si>
  <si>
    <t>Stožárová rozvodnice, 1-3 vývody, 1x pojistkový spodek, pojistková vložka 6A</t>
  </si>
  <si>
    <t>210290461</t>
  </si>
  <si>
    <t>Výměna částí jisticích přístrojů pojistkových vložek (patron) včetně potřebné manipulace s pojistkovou hlavicí vyjmutí vadné vložky a vložení nové, velikosti do 25 A</t>
  </si>
  <si>
    <t>1201913</t>
  </si>
  <si>
    <t>Pojistka válcová PV14 16A gG</t>
  </si>
  <si>
    <t>34</t>
  </si>
  <si>
    <t>1181961</t>
  </si>
  <si>
    <t>Pojistka válcová PV 14 20A gG</t>
  </si>
  <si>
    <t>35</t>
  </si>
  <si>
    <t>210812011</t>
  </si>
  <si>
    <t>Montáž izolovaných kabelů měděných do 1 kV bez ukončení plných nebo laněných kulatých (např. CYKY, CHKE-R) uložených volně nebo v liště počtu a průřezu žil 3x1,5 až 6 mm2</t>
  </si>
  <si>
    <t>(13*9)+(2*6,5)+(2*3,5)+(2*13)</t>
  </si>
  <si>
    <t>36</t>
  </si>
  <si>
    <t>34111030</t>
  </si>
  <si>
    <t>kabel instalační jádro Cu plné izolace PVC plášť PVC 450/750V (CYKY) 3x1,5mm2</t>
  </si>
  <si>
    <t>163 * 1,15 ' Přepočtené koeficientem množství</t>
  </si>
  <si>
    <t>37</t>
  </si>
  <si>
    <t>210812033</t>
  </si>
  <si>
    <t>Montáž izolovaných kabelů měděných do 1 kV bez ukončení plných nebo laněných kulatých (např. CYKY, CHKE-R) uložených volně nebo v liště počtu a průřezu žil 4x6 až 10 mm2</t>
  </si>
  <si>
    <t>50+39,5+40+40+41,5+35,5+39+8,5+26+35+35+36,5+26,5+53+42+42+36,5+35+3</t>
  </si>
  <si>
    <t>38</t>
  </si>
  <si>
    <t>210813033</t>
  </si>
  <si>
    <t>Montáž izolovaných kabelů měděných do 1 kV bez ukončení plných nebo laněných kulatých (např. CYKY, CHKE-R) uložených pevně počtu a průřezu žil 4x6 až 10 mm2</t>
  </si>
  <si>
    <t>39</t>
  </si>
  <si>
    <t>34111076</t>
  </si>
  <si>
    <t>kabel instalační jádro Cu plné izolace PVC plášť PVC 450/750V (CYKY) 4x10mm2</t>
  </si>
  <si>
    <t>672,5 * 1,1 ' Přepočtené koeficientem množství</t>
  </si>
  <si>
    <t>1000298575</t>
  </si>
  <si>
    <t>Proudová polopropichovací svorka NN, holý 10-70 Al/Cu // izol. 1,5-50 Al/Cu mm2</t>
  </si>
  <si>
    <t>41</t>
  </si>
  <si>
    <t>210950202</t>
  </si>
  <si>
    <t>Ostatní práce při montáži vodičů, šňůr a kabelů Příplatek k cenám za zatahování kabelů do tvárnicových tras s komorami nebo do kolektorů hmotnosti kabelů do 2 kg</t>
  </si>
  <si>
    <t>6,5+7+13,5+8+9,5+11,5</t>
  </si>
  <si>
    <t>42</t>
  </si>
  <si>
    <t>210100014</t>
  </si>
  <si>
    <t>Ukončení vodičů izolovaných s označením a zapojením v rozváděči nebo na přístroji průřezu žíly do 10 mm2</t>
  </si>
  <si>
    <t>(4*4)+(4*2)+4</t>
  </si>
  <si>
    <t>43</t>
  </si>
  <si>
    <t>210220022</t>
  </si>
  <si>
    <t>Montáž uzemňovacího vedení s upevněním, propojením a připojením pomocí svorek v zemi s izolací spojů vodičů FeZn drátem nebo lanem průměru do 10 mm v městské zástavbě</t>
  </si>
  <si>
    <t>(47+34,5+36,5+36+31+18,5+35,5+3,5+16+31+30,5+40+5+32+38+38+32,5+3)+15*1,1</t>
  </si>
  <si>
    <t>44</t>
  </si>
  <si>
    <t>35441073</t>
  </si>
  <si>
    <t>drát D 10mm FeZn</t>
  </si>
  <si>
    <t>KG</t>
  </si>
  <si>
    <t>347,799695121951 * 1,1 ' Přepočtené koeficientem množství</t>
  </si>
  <si>
    <t>45</t>
  </si>
  <si>
    <t>35441080</t>
  </si>
  <si>
    <t>drát D 8mm nerez V4A</t>
  </si>
  <si>
    <t>15*1,1/2,1 
7,857 * 1,1 ' Přepočtené koeficientem množství</t>
  </si>
  <si>
    <t>35441895</t>
  </si>
  <si>
    <t>svorka připojovací k připojení kovových částí</t>
  </si>
  <si>
    <t>35431012</t>
  </si>
  <si>
    <t>svorka uzemnění FeZn spojovací s příložkou</t>
  </si>
  <si>
    <t>48</t>
  </si>
  <si>
    <t>35431024</t>
  </si>
  <si>
    <t>svorka uzemnění FeZn křížová pro vodič D 6- 10mm s mezideskou</t>
  </si>
  <si>
    <t>49</t>
  </si>
  <si>
    <t>24617150</t>
  </si>
  <si>
    <t>nátěr hydroizolační na bázi asfaltu a plastu do spodní stavby</t>
  </si>
  <si>
    <t>210220361</t>
  </si>
  <si>
    <t>Montáž hromosvodného vedení zemnicích desek a tyčí s připojením na svodové nebo uzemňovací vedení bez příslušenství tyčí, délky do 2 m</t>
  </si>
  <si>
    <t>51</t>
  </si>
  <si>
    <t>35442090</t>
  </si>
  <si>
    <t>tyč zemnící 2m FeZn</t>
  </si>
  <si>
    <t>52</t>
  </si>
  <si>
    <t>218202013</t>
  </si>
  <si>
    <t>Demontáž svítidel výbojkových s odpojením vodičů průmyslových nebo venkovních z výložníku</t>
  </si>
  <si>
    <t>53</t>
  </si>
  <si>
    <t>218204103</t>
  </si>
  <si>
    <t>Demontáž výložníků osvětlení jednoramenných sloupových, hmotnosti do 35 kg</t>
  </si>
  <si>
    <t>218204202</t>
  </si>
  <si>
    <t>Demontáž elektrovýzbroje stožárů osvětlení 2 okruhy</t>
  </si>
  <si>
    <t>218204011</t>
  </si>
  <si>
    <t>Demontáž stožárů osvětlení ocelových samostatně stojících, délky do 12 m</t>
  </si>
  <si>
    <t>56</t>
  </si>
  <si>
    <t>1726961</t>
  </si>
  <si>
    <t>Smršťovací ochranná koncovka 23/8mm</t>
  </si>
  <si>
    <t>57</t>
  </si>
  <si>
    <t>210280003</t>
  </si>
  <si>
    <t>Zkoušky a prohlídky elektrických rozvodů a zařízení celková prohlídka, zkoušení, měření a vyhotovení revizní zprávy pro objem montážních prací přes 500 do 1000 tisíc Kč</t>
  </si>
  <si>
    <t>46-M</t>
  </si>
  <si>
    <t>Zemní práce při extr.mont.pracích</t>
  </si>
  <si>
    <t>58</t>
  </si>
  <si>
    <t>460030121</t>
  </si>
  <si>
    <t>Přípravné terénní práce odstranění pařezů včetně vytrhání, vykopání nebo odstřelení, přesekání kořenů a přemístění do 50 m nebo naložení na dopravní prostředek, průměru do 30 cm</t>
  </si>
  <si>
    <t>59</t>
  </si>
  <si>
    <t>460061111</t>
  </si>
  <si>
    <t>Zabezpečení výkopu a objektů přechod z dřevěných desek zřízení</t>
  </si>
  <si>
    <t>460061112</t>
  </si>
  <si>
    <t>Zabezpečení výkopu a objektů přechod z dřevěných desek odstranění</t>
  </si>
  <si>
    <t>460061131</t>
  </si>
  <si>
    <t>Zabezpečení výkopu a objektů pojízdný tlustý ocelový plech šířky výkopu do 1 m zřízení</t>
  </si>
  <si>
    <t>460061132</t>
  </si>
  <si>
    <t>Zabezpečení výkopu a objektů pojízdný tlustý ocelový plech šířky výkopu do 1 m odstranění</t>
  </si>
  <si>
    <t>460061171</t>
  </si>
  <si>
    <t>Zabezpečení výkopu a objektů výstražná páska včetně dodávky materiálu zřízení a odstranění</t>
  </si>
  <si>
    <t>460161141</t>
  </si>
  <si>
    <t>Hloubení kabelových rýh ručně včetně urovnání dna s přemístěním výkopku do vzdálenosti 3 m od okraje jámy nebo s naložením na dopravní prostředek šířky 35 cm hloubky 50 cm v hornině třídy těžitelnosti</t>
  </si>
  <si>
    <t>23+11+22+18+21,5+5+5+4,5+5+9+5+26+2,5+2+11+22+6,5</t>
  </si>
  <si>
    <t>460171141</t>
  </si>
  <si>
    <t>Hloubení kabelových rýh strojně včetně urovnání dna s přemístěním výkopku do vzdálenosti 3 m od okraje jámy nebo s naložením na dopravní prostředek šířky 35 cm hloubky 50 cm v hornině třídy těžitelnos</t>
  </si>
  <si>
    <t>17+14+18+10,5+25+6+26+25+27+16</t>
  </si>
  <si>
    <t>460161271</t>
  </si>
  <si>
    <t>Hloubení kabelových rýh ručně včetně urovnání dna s přemístěním výkopku do vzdálenosti 3 m od okraje jámy nebo s naložením na dopravní prostředek šířky 50 cm hloubky 80 cm v hornině třídy těžitelnosti</t>
  </si>
  <si>
    <t>(9+6,5+2,5+7,5+0,5+10,5+1,5)+(3,5+3,5+6+9+5)</t>
  </si>
  <si>
    <t>460171271</t>
  </si>
  <si>
    <t>Hloubení kabelových rýh strojně včetně urovnání dna s přemístěním výkopku do vzdálenosti 3 m od okraje jámy nebo s naložením na dopravní prostředek šířky 50 cm hloubky 80 cm v hornině třídy těžitelnos</t>
  </si>
  <si>
    <t>2,5+13</t>
  </si>
  <si>
    <t>460161312</t>
  </si>
  <si>
    <t>Hloubení kabelových rýh ručně včetně urovnání dna s přemístěním výkopku do vzdálenosti 3 m od okraje jámy nebo s naložením na dopravní prostředek šířky 50 cm hloubky 120 cm v hornině třídy těžitelnost</t>
  </si>
  <si>
    <t>6,5+6+10,5</t>
  </si>
  <si>
    <t>460171322</t>
  </si>
  <si>
    <t>Hloubení kabelových rýh strojně včetně urovnání dna s přemístěním výkopku do vzdálenosti 3 m od okraje jámy nebo s naložením na dopravní prostředek šířky 50 cm hloubky 120 cm v hornině třídy těžitelno</t>
  </si>
  <si>
    <t>7+9+7</t>
  </si>
  <si>
    <t>460431141</t>
  </si>
  <si>
    <t>Zásyp kabelových rýh ručně s přemístění sypaniny ze vzdálenosti do 10 m, s uložením výkopku ve vrstvách včetně zhutnění a úpravy povrchu šířky 35 cm hloubky 40 cm z horniny třídy těžitelnosti I skupin</t>
  </si>
  <si>
    <t>199+184,5</t>
  </si>
  <si>
    <t>460431261</t>
  </si>
  <si>
    <t>Zásyp kabelových rýh ručně s přemístění sypaniny ze vzdálenosti do 10 m, s uložením výkopku ve vrstvách včetně zhutnění a úpravy povrchu šířky 50 cm hloubky 60 cm z horniny třídy těžitelnosti I skupin</t>
  </si>
  <si>
    <t>460431272</t>
  </si>
  <si>
    <t>Zásyp kabelových rýh ručně s přemístění sypaniny ze vzdálenosti do 10 m, s uložením výkopku ve vrstvách včetně zhutnění a úpravy povrchu šířky 50 cm hloubky 70 cm z horniny třídy těžitelnosti I skupin</t>
  </si>
  <si>
    <t>23+23</t>
  </si>
  <si>
    <t>460431271</t>
  </si>
  <si>
    <t>468031121</t>
  </si>
  <si>
    <t>Vytrhání obrub s odkopáním horniny a lože, s odhozením nebo naložením na dopravní prostředek ležatých silničních</t>
  </si>
  <si>
    <t>75</t>
  </si>
  <si>
    <t>468041122</t>
  </si>
  <si>
    <t>Řezání spár v podkladu nebo krytu živičném, tloušťky přes 5 do 10 cm</t>
  </si>
  <si>
    <t>6*2+10,5*2</t>
  </si>
  <si>
    <t>76</t>
  </si>
  <si>
    <t>468011142</t>
  </si>
  <si>
    <t>Odstranění podkladů nebo krytů komunikací včetně rozpojení na kusy a zarovnání styčné spáry ze živice, tloušťky přes 5 do 10 cm</t>
  </si>
  <si>
    <t>6+10,5</t>
  </si>
  <si>
    <t>77</t>
  </si>
  <si>
    <t>468051121</t>
  </si>
  <si>
    <t>Bourání základu betonového</t>
  </si>
  <si>
    <t>78</t>
  </si>
  <si>
    <t>460131112</t>
  </si>
  <si>
    <t>Hloubení jam ručně včetně urovnání dna s přemístěním výkopku do vzdálenosti 3 m od okraje jámy nebo s naložením na dopravní prostředek v hornině třídy těžitelnosti I skupiny 2</t>
  </si>
  <si>
    <t>((0,7*0,7*1,25)*13)/2 + (0,7*0,7*1,5)</t>
  </si>
  <si>
    <t>79</t>
  </si>
  <si>
    <t>460131113</t>
  </si>
  <si>
    <t>Hloubení jam ručně včetně urovnání dna s přemístěním výkopku do vzdálenosti 3 m od okraje jámy nebo s naložením na dopravní prostředek v hornině třídy těžitelnosti I skupiny 3</t>
  </si>
  <si>
    <t>80</t>
  </si>
  <si>
    <t>460841811</t>
  </si>
  <si>
    <t>Osazení kabelové komory z plastů vyříznutí otvoru ve stěně kabelové komory HDPE</t>
  </si>
  <si>
    <t>13*2+2*1</t>
  </si>
  <si>
    <t>81</t>
  </si>
  <si>
    <t>460641113</t>
  </si>
  <si>
    <t>Základové konstrukce základ bez bednění do rostlé zeminy z monolitického betonu tř. C 16/20</t>
  </si>
  <si>
    <t>(0,7*0,7*1,25)*13+(0,7*0,7*1,5)*2</t>
  </si>
  <si>
    <t>82</t>
  </si>
  <si>
    <t>460631214</t>
  </si>
  <si>
    <t>Zemní protlaky řízené horizontální vrtání v hornině třídy těžitelnosti I a II skupiny 1 až 4 včetně protlačení trub v hloubce do 6 m vnějšího průměru vrtu přes 140 do 180 mm</t>
  </si>
  <si>
    <t>83</t>
  </si>
  <si>
    <t>460632113</t>
  </si>
  <si>
    <t>Zemní protlaky zemní práce nutné k provedení protlaku výkop včetně zásypu ručně startovací jáma v hornině třídy těžitelnosti I skupiny 3</t>
  </si>
  <si>
    <t>84</t>
  </si>
  <si>
    <t>460632212</t>
  </si>
  <si>
    <t>Zemní protlaky zemní práce nutné k provedení protlaku výkop včetně zásypu ručně koncová jáma v hornině třídy těžitelnosti I skupiny 2</t>
  </si>
  <si>
    <t>85</t>
  </si>
  <si>
    <t>28613859</t>
  </si>
  <si>
    <t>trubka vodovodní jednovrstvá PE100 RC PN 16 SDR11 s ochranným pláštěm z PP 160x14,6mm</t>
  </si>
  <si>
    <t>86</t>
  </si>
  <si>
    <t>460661512</t>
  </si>
  <si>
    <t>Kabelové lože z písku včetně podsypu, zhutnění a urovnání povrchu pro kabely nn zakryté plastovou fólií, šířky přes 25 do 50 cm</t>
  </si>
  <si>
    <t>(46+34,5+36+36+37,5+15,5+35+4,5+16+31+31+32,5+22,5+32+38+38+32,5+2)-10,5-46</t>
  </si>
  <si>
    <t>87</t>
  </si>
  <si>
    <t>460661311</t>
  </si>
  <si>
    <t>Kabelové lože z písku včetně podsypu, zhutnění a urovnání povrchu pro kabely nn zakryté betonovými deskami (materiál ve specifikaci), šířky do 30 cm</t>
  </si>
  <si>
    <t>6,5+7+9+6+7+10,5</t>
  </si>
  <si>
    <t>88</t>
  </si>
  <si>
    <t>69311309</t>
  </si>
  <si>
    <t>pás varovný plný do výkopu š 220mm s potiskem</t>
  </si>
  <si>
    <t>89</t>
  </si>
  <si>
    <t>59213008</t>
  </si>
  <si>
    <t>deska krycí betonová 500x200x35mm</t>
  </si>
  <si>
    <t>46 * 2 ' Přepočtené koeficientem množství</t>
  </si>
  <si>
    <t>90</t>
  </si>
  <si>
    <t>460791112</t>
  </si>
  <si>
    <t>Montáž trubek ochranných uložených volně do rýhy plastových tuhých, vnitřního průměru přes 32 do 50 mm</t>
  </si>
  <si>
    <t>49+38,5+39+39+40,5+34,5+38+7,5+25+34+34+35,5+25,5+52+41+41+35,5+34</t>
  </si>
  <si>
    <t>91</t>
  </si>
  <si>
    <t>34571361</t>
  </si>
  <si>
    <t>trubka elektroinstalační HDPE tuhá dvouplášťová korugovaná D 41/50mm</t>
  </si>
  <si>
    <t>643,5 * 1,05 ' Přepočtené koeficientem množství</t>
  </si>
  <si>
    <t>92</t>
  </si>
  <si>
    <t>460791116</t>
  </si>
  <si>
    <t>Montáž trubek ochranných uložených volně do rýhy plastových tuhých, vnitřního průměru přes 133 do 172 mm</t>
  </si>
  <si>
    <t>93</t>
  </si>
  <si>
    <t>34571368</t>
  </si>
  <si>
    <t>trubka elektroinstalační HDPE tuhá dvouplášťová korugovaná D 136/160mm</t>
  </si>
  <si>
    <t>56 * 1,1 ' Přepočtené koeficientem množství</t>
  </si>
  <si>
    <t>94</t>
  </si>
  <si>
    <t>460762111</t>
  </si>
  <si>
    <t>Křižovatka betonového kabelového žlabu s inženýrskými sítěmi včetně úpravy dna rýhy a zakrytím žlabu bez zásypu</t>
  </si>
  <si>
    <t>58-M</t>
  </si>
  <si>
    <t>Revize vyhrazených technických zařízení</t>
  </si>
  <si>
    <t>95</t>
  </si>
  <si>
    <t>580106009</t>
  </si>
  <si>
    <t>Měření při revizích impedance ochranné smyčky na rozvodném zařízení, spotřebičích nebo přístrojích</t>
  </si>
  <si>
    <t>měření</t>
  </si>
  <si>
    <t>96</t>
  </si>
  <si>
    <t>580106016</t>
  </si>
  <si>
    <t>Měření při revizích měření základních elektrických veličin (U, I, P, A, cos)</t>
  </si>
  <si>
    <t>97</t>
  </si>
  <si>
    <t>580107004</t>
  </si>
  <si>
    <t>Pomocné práce při revizích demontáž a opětná montáž krytu rozvaděče nebo rozvodnice</t>
  </si>
  <si>
    <t>98</t>
  </si>
  <si>
    <t>580107015</t>
  </si>
  <si>
    <t>Pomocné práce při revizích demontáž a zpětná montáž zkušební svorky uzemnění</t>
  </si>
  <si>
    <t>741</t>
  </si>
  <si>
    <t>Elektroinstalace - silnoproud</t>
  </si>
  <si>
    <t>741210101</t>
  </si>
  <si>
    <t>Montáž rozváděčů litinových, hliníkových nebo plastových bez zapojení vodičů sestavy hmotnosti do 50 kg</t>
  </si>
  <si>
    <t>35711832R</t>
  </si>
  <si>
    <t>skříň rozpojovací jistící kompaktní pilíř celoplastové provedení, rozměry cca 1120v/230h/280š mm, včetně vnitřího krytu přístrojů,  výzbroj 1x3f vypínač 63A, 3x3f OPV14 + pojistové vložky 16AgG, PEN l</t>
  </si>
  <si>
    <t>741322002</t>
  </si>
  <si>
    <t>Montáž přepěťových ochran nn se zapojením vodičů svodiče bleskových proudů - typ 1 jednopólových, pro impulsní proud do 100 kA</t>
  </si>
  <si>
    <t>1731706</t>
  </si>
  <si>
    <t>Omezovač přepětí Uc=280V, Imax=40kA, In=10kA, Up&lt;1,25kV (případně s obdobnými parametry), pro AlFe 16-70</t>
  </si>
  <si>
    <t>35431002</t>
  </si>
  <si>
    <t>svorka uzemnění FeZn univerzální s 1 příložkou</t>
  </si>
  <si>
    <t>741420020</t>
  </si>
  <si>
    <t>Montáž hromosvodného vedení svorek s jedním šroubem</t>
  </si>
  <si>
    <t>1000298321</t>
  </si>
  <si>
    <t>Distanční spona, montáž na ocel. a beton. sloupy, pro vodiče o d = max. 45 mm, nerezová páska včetně spony</t>
  </si>
  <si>
    <t>741136001</t>
  </si>
  <si>
    <t>Propojení kabelů nebo vodičů spojkou venkovní teplem smršťovací kabelů celoplastových, počtu a průřezu žil 4x10 až 16 mm2</t>
  </si>
  <si>
    <t>35436029</t>
  </si>
  <si>
    <t>spojka kabelová smršťovaná přímá do 1kV 91ahsc-35 3-4ž.x6-35mm</t>
  </si>
  <si>
    <t>741127871</t>
  </si>
  <si>
    <t>Demontáž kabelů hliníkových zavěšených uchycení na podpěrných bodech a kotevních závěsech</t>
  </si>
  <si>
    <t>741127861</t>
  </si>
  <si>
    <t>Demontáž kabelů hliníkových zavěšených počtu a průřezu žil 4x16 mm2</t>
  </si>
  <si>
    <t>Ostatní konstrukce a práce, bourání</t>
  </si>
  <si>
    <t>919535556</t>
  </si>
  <si>
    <t>Obetonování trubního propustku betonem prostým se zvýšenými nároky na prostředí tř. C 25/30</t>
  </si>
  <si>
    <t>15*(pi*0,133*0,133)*0,075</t>
  </si>
  <si>
    <t>945421110</t>
  </si>
  <si>
    <t>Hydraulická zvedací plošina včetně obsluhy instalovaná na automobilovém podvozku, výšky zdvihu do 18 m</t>
  </si>
  <si>
    <t>HOD</t>
  </si>
  <si>
    <t>HZS</t>
  </si>
  <si>
    <t>Hodinové zúčtovací sazby</t>
  </si>
  <si>
    <t>99</t>
  </si>
  <si>
    <t>HZS1212</t>
  </si>
  <si>
    <t>Hodinové zúčtovací sazby profesí HSV zemní a pomocné práce kopáč</t>
  </si>
  <si>
    <t>100</t>
  </si>
  <si>
    <t>HZS2231</t>
  </si>
  <si>
    <t>Hodinové zúčtovací sazby profesí PSV provádění stavebních instalací elektrikář</t>
  </si>
  <si>
    <t>VRN1</t>
  </si>
  <si>
    <t>Průzkumné, geodetické a projektové práce</t>
  </si>
  <si>
    <t>101</t>
  </si>
  <si>
    <t>011464000</t>
  </si>
  <si>
    <t>Měření (monitoring) úrovně osvětlení</t>
  </si>
  <si>
    <t>KOMPLET</t>
  </si>
  <si>
    <t>102</t>
  </si>
  <si>
    <t>012103000</t>
  </si>
  <si>
    <t>Přípravné zeměměřičské práce - geodetické zaměření před výstavbou</t>
  </si>
  <si>
    <t>103</t>
  </si>
  <si>
    <t>012444000</t>
  </si>
  <si>
    <t>Geodetické měření skutečného provedení stavby</t>
  </si>
  <si>
    <t>104</t>
  </si>
  <si>
    <t>013254000</t>
  </si>
  <si>
    <t>Dokumentace skutečného provedení stavby</t>
  </si>
  <si>
    <t>VRN3</t>
  </si>
  <si>
    <t>Zařízení staveniště</t>
  </si>
  <si>
    <t>105</t>
  </si>
  <si>
    <t>030001000</t>
  </si>
  <si>
    <t>106</t>
  </si>
  <si>
    <t>034303000</t>
  </si>
  <si>
    <t>Dopravní značení na staveništi</t>
  </si>
  <si>
    <t>VRN4</t>
  </si>
  <si>
    <t>Inženýrská činnost</t>
  </si>
  <si>
    <t>107</t>
  </si>
  <si>
    <t>043002000</t>
  </si>
  <si>
    <t>Zkoušky a ostatní měření - dílší a celkové zkoušky funkčnosti zařízení</t>
  </si>
  <si>
    <t>108</t>
  </si>
  <si>
    <t>045203000</t>
  </si>
  <si>
    <t>Kompletační činnost</t>
  </si>
  <si>
    <t>109</t>
  </si>
  <si>
    <t>045303000</t>
  </si>
  <si>
    <t>Koordinační činnost</t>
  </si>
  <si>
    <t>VRN6</t>
  </si>
  <si>
    <t>Územní vlivy</t>
  </si>
  <si>
    <t>110</t>
  </si>
  <si>
    <t>065103000</t>
  </si>
  <si>
    <t>Mimostaveništní doprava materiálů a výrobků</t>
  </si>
  <si>
    <t>111</t>
  </si>
  <si>
    <t>065203000</t>
  </si>
  <si>
    <t>Mimostaveništní doprava strojů</t>
  </si>
  <si>
    <t>VRN7</t>
  </si>
  <si>
    <t>Provozní vlivy</t>
  </si>
  <si>
    <t>112</t>
  </si>
  <si>
    <t>070001000</t>
  </si>
  <si>
    <t>000 NN</t>
  </si>
  <si>
    <t>000 UN</t>
  </si>
  <si>
    <t>SO 101 NN</t>
  </si>
  <si>
    <t>SO 101 UN</t>
  </si>
  <si>
    <t>SO 301 NN</t>
  </si>
  <si>
    <t>SO 301 UN</t>
  </si>
  <si>
    <t xml:space="preserve"> UNSO 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</si>
</sst>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0"/>
  </numFmts>
  <fonts count="9" x14ac:knownFonts="1">
    <font>
      <sz val="10"/>
      <name val="Arial"/>
    </font>
    <font>
      <b/>
      <sz val="16"/>
      <color rgb="FF000000"/>
      <name val="Arial"/>
    </font>
    <font>
      <b/>
      <sz val="16"/>
      <name val="Arial"/>
    </font>
    <font>
      <b/>
      <sz val="10"/>
      <name val="Arial"/>
    </font>
    <font>
      <sz val="10"/>
      <color rgb="FFFFFFFF"/>
      <name val="Arial"/>
    </font>
    <font>
      <b/>
      <sz val="11"/>
      <name val="Arial"/>
    </font>
    <font>
      <i/>
      <sz val="10"/>
      <name val="Arial"/>
    </font>
    <font>
      <sz val="10"/>
      <name val="Arial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B441A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7" fillId="0" borderId="0"/>
    <xf numFmtId="0" fontId="8" fillId="0" borderId="0">
      <alignment horizontal="right" vertical="center" wrapText="1"/>
    </xf>
  </cellStyleXfs>
  <cellXfs count="40">
    <xf numFmtId="0" fontId="0" fillId="0" borderId="0" xfId="0"/>
    <xf numFmtId="0" fontId="0" fillId="2" borderId="0" xfId="6" applyFont="1" applyFill="1"/>
    <xf numFmtId="0" fontId="1" fillId="2" borderId="0" xfId="6" applyFont="1" applyFill="1" applyAlignment="1">
      <alignment horizontal="center" vertical="center"/>
    </xf>
    <xf numFmtId="0" fontId="3" fillId="2" borderId="0" xfId="6" applyFont="1" applyFill="1" applyAlignment="1">
      <alignment horizontal="right"/>
    </xf>
    <xf numFmtId="0" fontId="4" fillId="3" borderId="1" xfId="6" applyFont="1" applyFill="1" applyBorder="1" applyAlignment="1">
      <alignment horizontal="center"/>
    </xf>
    <xf numFmtId="0" fontId="0" fillId="2" borderId="2" xfId="6" applyFont="1" applyFill="1" applyBorder="1"/>
    <xf numFmtId="4" fontId="3" fillId="2" borderId="0" xfId="6" applyNumberFormat="1" applyFont="1" applyFill="1" applyAlignment="1">
      <alignment horizontal="right"/>
    </xf>
    <xf numFmtId="0" fontId="0" fillId="2" borderId="1" xfId="6" applyFont="1" applyFill="1" applyBorder="1" applyAlignment="1">
      <alignment horizontal="center"/>
    </xf>
    <xf numFmtId="0" fontId="0" fillId="2" borderId="3" xfId="6" applyFont="1" applyFill="1" applyBorder="1"/>
    <xf numFmtId="0" fontId="5" fillId="2" borderId="0" xfId="6" applyFont="1" applyFill="1"/>
    <xf numFmtId="0" fontId="5" fillId="2" borderId="0" xfId="6" applyFont="1" applyFill="1" applyAlignment="1">
      <alignment horizontal="left"/>
    </xf>
    <xf numFmtId="0" fontId="4" fillId="3" borderId="1" xfId="6" applyFont="1" applyFill="1" applyBorder="1" applyAlignment="1">
      <alignment horizontal="center" vertical="center" wrapText="1"/>
    </xf>
    <xf numFmtId="0" fontId="5" fillId="2" borderId="2" xfId="6" applyFont="1" applyFill="1" applyBorder="1"/>
    <xf numFmtId="0" fontId="5" fillId="2" borderId="2" xfId="6" applyFont="1" applyFill="1" applyBorder="1" applyAlignment="1">
      <alignment horizontal="left"/>
    </xf>
    <xf numFmtId="0" fontId="0" fillId="2" borderId="5" xfId="6" applyFont="1" applyFill="1" applyBorder="1"/>
    <xf numFmtId="0" fontId="3" fillId="0" borderId="1" xfId="6" applyFont="1" applyBorder="1" applyAlignment="1">
      <alignment horizontal="left"/>
    </xf>
    <xf numFmtId="4" fontId="3" fillId="0" borderId="1" xfId="6" applyNumberFormat="1" applyFont="1" applyBorder="1" applyAlignment="1">
      <alignment horizontal="right"/>
    </xf>
    <xf numFmtId="0" fontId="0" fillId="0" borderId="1" xfId="6" applyFont="1" applyBorder="1"/>
    <xf numFmtId="0" fontId="3" fillId="2" borderId="5" xfId="6" applyFont="1" applyFill="1" applyBorder="1" applyAlignment="1">
      <alignment horizontal="right"/>
    </xf>
    <xf numFmtId="0" fontId="3" fillId="2" borderId="5" xfId="6" applyFont="1" applyFill="1" applyBorder="1" applyAlignment="1">
      <alignment wrapText="1"/>
    </xf>
    <xf numFmtId="4" fontId="3" fillId="2" borderId="5" xfId="6" applyNumberFormat="1" applyFont="1" applyFill="1" applyBorder="1" applyAlignment="1">
      <alignment horizontal="center"/>
    </xf>
    <xf numFmtId="0" fontId="0" fillId="0" borderId="1" xfId="6" applyFont="1" applyBorder="1" applyAlignment="1">
      <alignment horizontal="right"/>
    </xf>
    <xf numFmtId="0" fontId="0" fillId="0" borderId="1" xfId="6" applyFont="1" applyBorder="1" applyAlignment="1">
      <alignment wrapText="1"/>
    </xf>
    <xf numFmtId="0" fontId="0" fillId="0" borderId="1" xfId="6" applyFont="1" applyBorder="1" applyAlignment="1">
      <alignment horizontal="center"/>
    </xf>
    <xf numFmtId="164" fontId="0" fillId="0" borderId="1" xfId="6" applyNumberFormat="1" applyFont="1" applyBorder="1" applyAlignment="1">
      <alignment horizontal="center"/>
    </xf>
    <xf numFmtId="4" fontId="0" fillId="0" borderId="1" xfId="6" applyNumberFormat="1" applyFont="1" applyBorder="1" applyAlignment="1">
      <alignment horizontal="center"/>
    </xf>
    <xf numFmtId="0" fontId="0" fillId="0" borderId="4" xfId="6" applyFont="1" applyBorder="1" applyAlignment="1">
      <alignment vertical="top"/>
    </xf>
    <xf numFmtId="0" fontId="0" fillId="0" borderId="1" xfId="6" applyFont="1" applyBorder="1" applyAlignment="1">
      <alignment horizontal="left" vertical="center" wrapText="1"/>
    </xf>
    <xf numFmtId="0" fontId="0" fillId="0" borderId="0" xfId="6" applyFont="1" applyAlignment="1">
      <alignment vertical="top"/>
    </xf>
    <xf numFmtId="0" fontId="6" fillId="0" borderId="1" xfId="6" applyFont="1" applyBorder="1" applyAlignment="1">
      <alignment horizontal="left" vertical="center" wrapText="1"/>
    </xf>
    <xf numFmtId="4" fontId="0" fillId="2" borderId="1" xfId="6" applyNumberFormat="1" applyFont="1" applyFill="1" applyBorder="1" applyAlignment="1">
      <alignment horizontal="center"/>
    </xf>
    <xf numFmtId="0" fontId="3" fillId="2" borderId="2" xfId="6" applyFont="1" applyFill="1" applyBorder="1" applyAlignment="1">
      <alignment horizontal="right"/>
    </xf>
    <xf numFmtId="4" fontId="3" fillId="2" borderId="2" xfId="6" applyNumberFormat="1" applyFont="1" applyFill="1" applyBorder="1" applyAlignment="1">
      <alignment horizontal="center"/>
    </xf>
    <xf numFmtId="0" fontId="0" fillId="2" borderId="0" xfId="6" applyFont="1" applyFill="1"/>
    <xf numFmtId="0" fontId="1" fillId="2" borderId="0" xfId="6" applyFont="1" applyFill="1" applyAlignment="1">
      <alignment horizontal="center" vertical="center"/>
    </xf>
    <xf numFmtId="0" fontId="2" fillId="2" borderId="0" xfId="6" applyFont="1" applyFill="1"/>
    <xf numFmtId="0" fontId="4" fillId="3" borderId="1" xfId="6" applyFont="1" applyFill="1" applyBorder="1" applyAlignment="1">
      <alignment horizontal="center" vertical="center" wrapText="1"/>
    </xf>
    <xf numFmtId="0" fontId="5" fillId="2" borderId="0" xfId="6" applyFont="1" applyFill="1" applyAlignment="1">
      <alignment horizontal="right"/>
    </xf>
    <xf numFmtId="0" fontId="5" fillId="2" borderId="2" xfId="6" applyFont="1" applyFill="1" applyBorder="1" applyAlignment="1">
      <alignment horizontal="right"/>
    </xf>
    <xf numFmtId="0" fontId="0" fillId="2" borderId="2" xfId="6" applyFont="1" applyFill="1" applyBorder="1"/>
  </cellXfs>
  <cellStyles count="8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6" xr:uid="{00000000-0005-0000-0000-000004000000}"/>
    <cellStyle name="Normální" xfId="0" builtinId="0"/>
    <cellStyle name="NormalRightStyle 2" xfId="7" xr:uid="{00000000-0005-0000-0000-000006000000}"/>
    <cellStyle name="Percent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28575</xdr:rowOff>
    </xdr:from>
    <xdr:to>
      <xdr:col>0</xdr:col>
      <xdr:colOff>1390650</xdr:colOff>
      <xdr:row>3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28575"/>
          <a:ext cx="1343025" cy="5810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7"/>
  <sheetViews>
    <sheetView tabSelected="1" workbookViewId="0">
      <selection sqref="A1:A3"/>
    </sheetView>
  </sheetViews>
  <sheetFormatPr defaultColWidth="9.140625" defaultRowHeight="12.75" customHeight="1" x14ac:dyDescent="0.2"/>
  <cols>
    <col min="1" max="1" width="25.7109375" customWidth="1"/>
    <col min="2" max="2" width="66.7109375" customWidth="1"/>
    <col min="3" max="5" width="20.7109375" customWidth="1"/>
  </cols>
  <sheetData>
    <row r="1" spans="1:5" ht="12.75" customHeight="1" x14ac:dyDescent="0.2">
      <c r="A1" s="33"/>
      <c r="B1" s="1" t="s">
        <v>0</v>
      </c>
      <c r="C1" s="1"/>
      <c r="D1" s="1"/>
      <c r="E1" s="1"/>
    </row>
    <row r="2" spans="1:5" ht="12.75" customHeight="1" x14ac:dyDescent="0.2">
      <c r="A2" s="33"/>
      <c r="B2" s="34" t="s">
        <v>1</v>
      </c>
      <c r="C2" s="1"/>
      <c r="D2" s="1"/>
      <c r="E2" s="1"/>
    </row>
    <row r="3" spans="1:5" ht="19.899999999999999" customHeight="1" x14ac:dyDescent="0.2">
      <c r="A3" s="33"/>
      <c r="B3" s="33"/>
      <c r="C3" s="1"/>
      <c r="D3" s="1"/>
      <c r="E3" s="1"/>
    </row>
    <row r="4" spans="1:5" ht="19.899999999999999" customHeight="1" x14ac:dyDescent="0.3">
      <c r="A4" s="1"/>
      <c r="B4" s="35" t="s">
        <v>2</v>
      </c>
      <c r="C4" s="33"/>
      <c r="D4" s="33"/>
      <c r="E4" s="1"/>
    </row>
    <row r="5" spans="1:5" ht="12.75" customHeight="1" x14ac:dyDescent="0.2">
      <c r="A5" s="1"/>
      <c r="B5" s="33" t="s">
        <v>3</v>
      </c>
      <c r="C5" s="33"/>
      <c r="D5" s="33"/>
      <c r="E5" s="1"/>
    </row>
    <row r="6" spans="1:5" ht="12.75" customHeight="1" x14ac:dyDescent="0.2">
      <c r="A6" s="1"/>
      <c r="B6" s="3" t="s">
        <v>4</v>
      </c>
      <c r="C6" s="6">
        <f>SUM(C10:C17)</f>
        <v>0</v>
      </c>
      <c r="D6" s="1"/>
      <c r="E6" s="1"/>
    </row>
    <row r="7" spans="1:5" ht="12.75" customHeight="1" x14ac:dyDescent="0.2">
      <c r="A7" s="1"/>
      <c r="B7" s="3" t="s">
        <v>5</v>
      </c>
      <c r="C7" s="6">
        <f>SUM(E10:E17)</f>
        <v>0</v>
      </c>
      <c r="D7" s="1"/>
      <c r="E7" s="1"/>
    </row>
    <row r="8" spans="1:5" ht="12.75" customHeight="1" x14ac:dyDescent="0.2">
      <c r="A8" s="5"/>
      <c r="B8" s="5"/>
      <c r="C8" s="5"/>
      <c r="D8" s="5"/>
      <c r="E8" s="5"/>
    </row>
    <row r="9" spans="1:5" ht="12.75" customHeight="1" x14ac:dyDescent="0.2">
      <c r="A9" s="4" t="s">
        <v>6</v>
      </c>
      <c r="B9" s="4" t="s">
        <v>7</v>
      </c>
      <c r="C9" s="4" t="s">
        <v>8</v>
      </c>
      <c r="D9" s="4" t="s">
        <v>9</v>
      </c>
      <c r="E9" s="4" t="s">
        <v>10</v>
      </c>
    </row>
    <row r="10" spans="1:5" ht="12.75" customHeight="1" x14ac:dyDescent="0.2">
      <c r="A10" s="15" t="s">
        <v>711</v>
      </c>
      <c r="B10" s="15" t="s">
        <v>25</v>
      </c>
      <c r="C10" s="16">
        <f>'000 NN'!I3</f>
        <v>0</v>
      </c>
      <c r="D10" s="16">
        <f>'000 NN'!O2</f>
        <v>0</v>
      </c>
      <c r="E10" s="16">
        <f t="shared" ref="E10:E17" si="0">C10+D10</f>
        <v>0</v>
      </c>
    </row>
    <row r="11" spans="1:5" ht="12.75" customHeight="1" x14ac:dyDescent="0.2">
      <c r="A11" s="15" t="s">
        <v>712</v>
      </c>
      <c r="B11" s="15" t="s">
        <v>72</v>
      </c>
      <c r="C11" s="16">
        <f>'000 UN'!I3</f>
        <v>0</v>
      </c>
      <c r="D11" s="16">
        <f>'000 UN'!O2</f>
        <v>0</v>
      </c>
      <c r="E11" s="16">
        <f t="shared" si="0"/>
        <v>0</v>
      </c>
    </row>
    <row r="12" spans="1:5" ht="12.75" customHeight="1" x14ac:dyDescent="0.2">
      <c r="A12" s="15" t="s">
        <v>85</v>
      </c>
      <c r="B12" s="15" t="s">
        <v>86</v>
      </c>
      <c r="C12" s="16">
        <f>'SO 001'!I3</f>
        <v>0</v>
      </c>
      <c r="D12" s="16">
        <f>'SO 001'!O2</f>
        <v>0</v>
      </c>
      <c r="E12" s="16">
        <f t="shared" si="0"/>
        <v>0</v>
      </c>
    </row>
    <row r="13" spans="1:5" ht="12.75" customHeight="1" x14ac:dyDescent="0.2">
      <c r="A13" s="15" t="s">
        <v>713</v>
      </c>
      <c r="B13" s="15" t="s">
        <v>153</v>
      </c>
      <c r="C13" s="16">
        <f>'SO 101 NN'!I3</f>
        <v>0</v>
      </c>
      <c r="D13" s="16">
        <f>'SO 101 NN'!O2</f>
        <v>0</v>
      </c>
      <c r="E13" s="16">
        <f t="shared" si="0"/>
        <v>0</v>
      </c>
    </row>
    <row r="14" spans="1:5" ht="12.75" customHeight="1" x14ac:dyDescent="0.2">
      <c r="A14" s="15" t="s">
        <v>714</v>
      </c>
      <c r="B14" s="15" t="s">
        <v>170</v>
      </c>
      <c r="C14" s="16">
        <f>'SO 101 UN'!I3</f>
        <v>0</v>
      </c>
      <c r="D14" s="16">
        <f>'SO 101 UN'!O2</f>
        <v>0</v>
      </c>
      <c r="E14" s="16">
        <f t="shared" si="0"/>
        <v>0</v>
      </c>
    </row>
    <row r="15" spans="1:5" ht="12.75" customHeight="1" x14ac:dyDescent="0.2">
      <c r="A15" s="15" t="s">
        <v>715</v>
      </c>
      <c r="B15" s="15" t="s">
        <v>326</v>
      </c>
      <c r="C15" s="16">
        <f>'SO 301  NN'!I3</f>
        <v>0</v>
      </c>
      <c r="D15" s="16">
        <f>'SO 301  NN'!O2</f>
        <v>0</v>
      </c>
      <c r="E15" s="16">
        <f t="shared" si="0"/>
        <v>0</v>
      </c>
    </row>
    <row r="16" spans="1:5" ht="12.75" customHeight="1" x14ac:dyDescent="0.2">
      <c r="A16" s="15" t="s">
        <v>716</v>
      </c>
      <c r="B16" s="15" t="s">
        <v>349</v>
      </c>
      <c r="C16" s="16">
        <f>'SO 301 UN'!I3</f>
        <v>0</v>
      </c>
      <c r="D16" s="16">
        <f>'SO 301 UN'!O2</f>
        <v>0</v>
      </c>
      <c r="E16" s="16">
        <f t="shared" si="0"/>
        <v>0</v>
      </c>
    </row>
    <row r="17" spans="1:5" ht="12.75" customHeight="1" x14ac:dyDescent="0.2">
      <c r="A17" s="15" t="s">
        <v>368</v>
      </c>
      <c r="B17" s="15" t="s">
        <v>369</v>
      </c>
      <c r="C17" s="16">
        <f>'SO 401'!I3</f>
        <v>0</v>
      </c>
      <c r="D17" s="16">
        <f>'SO 401'!O2</f>
        <v>0</v>
      </c>
      <c r="E17" s="16">
        <f t="shared" si="0"/>
        <v>0</v>
      </c>
    </row>
  </sheetData>
  <mergeCells count="4">
    <mergeCell ref="A1:A3"/>
    <mergeCell ref="B2:B3"/>
    <mergeCell ref="B4:D4"/>
    <mergeCell ref="B5:D5"/>
  </mergeCells>
  <pageMargins left="0.75" right="0.75" top="1" bottom="1" header="0.5" footer="0.5"/>
  <pageSetup paperSize="9" fitToHeight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8"/>
  <sheetViews>
    <sheetView workbookViewId="0">
      <pane ySplit="7" topLeftCell="A8" activePane="bottomLeft" state="frozen"/>
      <selection pane="bottomLeft" activeCell="L14" sqref="L14"/>
    </sheetView>
  </sheetViews>
  <sheetFormatPr defaultColWidth="9.140625" defaultRowHeight="12.75" customHeight="1" x14ac:dyDescent="0.2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5" max="18" width="9.140625" hidden="1" customWidth="1"/>
  </cols>
  <sheetData>
    <row r="1" spans="1:18" ht="12.75" customHeight="1" x14ac:dyDescent="0.2">
      <c r="A1" t="s">
        <v>11</v>
      </c>
      <c r="B1" s="1"/>
      <c r="C1" s="1"/>
      <c r="D1" s="1"/>
      <c r="E1" s="1" t="s">
        <v>0</v>
      </c>
      <c r="F1" s="1"/>
      <c r="G1" s="1"/>
      <c r="H1" s="1"/>
      <c r="I1" s="1"/>
      <c r="P1" t="s">
        <v>22</v>
      </c>
    </row>
    <row r="2" spans="1:18" ht="25.15" customHeight="1" x14ac:dyDescent="0.2">
      <c r="B2" s="1"/>
      <c r="C2" s="1"/>
      <c r="D2" s="1"/>
      <c r="E2" s="2" t="s">
        <v>13</v>
      </c>
      <c r="F2" s="1"/>
      <c r="G2" s="1"/>
      <c r="H2" s="5"/>
      <c r="I2" s="5"/>
      <c r="O2">
        <f>0+O8</f>
        <v>0</v>
      </c>
      <c r="P2" t="s">
        <v>22</v>
      </c>
    </row>
    <row r="3" spans="1:18" ht="15" customHeight="1" x14ac:dyDescent="0.25">
      <c r="A3" t="s">
        <v>12</v>
      </c>
      <c r="B3" s="9" t="s">
        <v>14</v>
      </c>
      <c r="C3" s="37" t="s">
        <v>15</v>
      </c>
      <c r="D3" s="33"/>
      <c r="E3" s="10" t="s">
        <v>16</v>
      </c>
      <c r="F3" s="1"/>
      <c r="G3" s="8"/>
      <c r="H3" s="7" t="s">
        <v>24</v>
      </c>
      <c r="I3" s="30">
        <f>0+I8</f>
        <v>0</v>
      </c>
      <c r="O3" t="s">
        <v>19</v>
      </c>
      <c r="P3" t="s">
        <v>23</v>
      </c>
    </row>
    <row r="4" spans="1:18" ht="15" customHeight="1" x14ac:dyDescent="0.25">
      <c r="A4" t="s">
        <v>17</v>
      </c>
      <c r="B4" s="12" t="s">
        <v>18</v>
      </c>
      <c r="C4" s="38" t="s">
        <v>711</v>
      </c>
      <c r="D4" s="39"/>
      <c r="E4" s="13" t="s">
        <v>25</v>
      </c>
      <c r="F4" s="5"/>
      <c r="G4" s="5"/>
      <c r="H4" s="14"/>
      <c r="I4" s="14"/>
      <c r="O4" t="s">
        <v>20</v>
      </c>
      <c r="P4" t="s">
        <v>23</v>
      </c>
    </row>
    <row r="5" spans="1:18" ht="12.75" customHeight="1" x14ac:dyDescent="0.2">
      <c r="A5" s="36" t="s">
        <v>26</v>
      </c>
      <c r="B5" s="36" t="s">
        <v>28</v>
      </c>
      <c r="C5" s="36" t="s">
        <v>30</v>
      </c>
      <c r="D5" s="36" t="s">
        <v>31</v>
      </c>
      <c r="E5" s="36" t="s">
        <v>32</v>
      </c>
      <c r="F5" s="36" t="s">
        <v>34</v>
      </c>
      <c r="G5" s="36" t="s">
        <v>36</v>
      </c>
      <c r="H5" s="36" t="s">
        <v>38</v>
      </c>
      <c r="I5" s="36"/>
      <c r="O5" t="s">
        <v>21</v>
      </c>
      <c r="P5" t="s">
        <v>23</v>
      </c>
    </row>
    <row r="6" spans="1:18" ht="12.75" customHeight="1" x14ac:dyDescent="0.2">
      <c r="A6" s="36"/>
      <c r="B6" s="36"/>
      <c r="C6" s="36"/>
      <c r="D6" s="36"/>
      <c r="E6" s="36"/>
      <c r="F6" s="36"/>
      <c r="G6" s="36"/>
      <c r="H6" s="11" t="s">
        <v>39</v>
      </c>
      <c r="I6" s="11" t="s">
        <v>41</v>
      </c>
    </row>
    <row r="7" spans="1:18" ht="12.75" customHeight="1" x14ac:dyDescent="0.2">
      <c r="A7" s="11" t="s">
        <v>27</v>
      </c>
      <c r="B7" s="11" t="s">
        <v>29</v>
      </c>
      <c r="C7" s="11" t="s">
        <v>23</v>
      </c>
      <c r="D7" s="11" t="s">
        <v>22</v>
      </c>
      <c r="E7" s="11" t="s">
        <v>33</v>
      </c>
      <c r="F7" s="11" t="s">
        <v>35</v>
      </c>
      <c r="G7" s="11" t="s">
        <v>37</v>
      </c>
      <c r="H7" s="11" t="s">
        <v>40</v>
      </c>
      <c r="I7" s="11" t="s">
        <v>42</v>
      </c>
    </row>
    <row r="8" spans="1:18" ht="12.75" customHeight="1" x14ac:dyDescent="0.2">
      <c r="A8" s="14" t="s">
        <v>43</v>
      </c>
      <c r="B8" s="14"/>
      <c r="C8" s="18" t="s">
        <v>27</v>
      </c>
      <c r="D8" s="14"/>
      <c r="E8" s="19" t="s">
        <v>44</v>
      </c>
      <c r="F8" s="14"/>
      <c r="G8" s="14"/>
      <c r="H8" s="14"/>
      <c r="I8" s="20">
        <f>0+Q8</f>
        <v>0</v>
      </c>
      <c r="O8">
        <f>0+R8</f>
        <v>0</v>
      </c>
      <c r="Q8">
        <f>0+I9+I13+I17+I21+I25</f>
        <v>0</v>
      </c>
      <c r="R8">
        <f>0+O9+O13+O17+O21+O25</f>
        <v>0</v>
      </c>
    </row>
    <row r="9" spans="1:18" x14ac:dyDescent="0.2">
      <c r="A9" s="17" t="s">
        <v>45</v>
      </c>
      <c r="B9" s="21" t="s">
        <v>33</v>
      </c>
      <c r="C9" s="21" t="s">
        <v>46</v>
      </c>
      <c r="D9" s="17" t="s">
        <v>47</v>
      </c>
      <c r="E9" s="22" t="s">
        <v>48</v>
      </c>
      <c r="F9" s="23" t="s">
        <v>49</v>
      </c>
      <c r="G9" s="24">
        <v>1</v>
      </c>
      <c r="H9" s="25"/>
      <c r="I9" s="25">
        <f>ROUND(ROUND(H9,2)*ROUND(G9,3),2)</f>
        <v>0</v>
      </c>
      <c r="O9">
        <f>(I9*21)/100</f>
        <v>0</v>
      </c>
      <c r="P9" t="s">
        <v>23</v>
      </c>
    </row>
    <row r="10" spans="1:18" ht="63.75" x14ac:dyDescent="0.2">
      <c r="A10" s="26" t="s">
        <v>50</v>
      </c>
      <c r="E10" s="27" t="s">
        <v>51</v>
      </c>
    </row>
    <row r="11" spans="1:18" x14ac:dyDescent="0.2">
      <c r="A11" s="28" t="s">
        <v>52</v>
      </c>
      <c r="E11" s="29" t="s">
        <v>53</v>
      </c>
    </row>
    <row r="12" spans="1:18" x14ac:dyDescent="0.2">
      <c r="A12" t="s">
        <v>54</v>
      </c>
      <c r="E12" s="27" t="s">
        <v>55</v>
      </c>
    </row>
    <row r="13" spans="1:18" x14ac:dyDescent="0.2">
      <c r="A13" s="17" t="s">
        <v>45</v>
      </c>
      <c r="B13" s="21" t="s">
        <v>35</v>
      </c>
      <c r="C13" s="21" t="s">
        <v>56</v>
      </c>
      <c r="D13" s="17" t="s">
        <v>47</v>
      </c>
      <c r="E13" s="22" t="s">
        <v>57</v>
      </c>
      <c r="F13" s="23" t="s">
        <v>49</v>
      </c>
      <c r="G13" s="24">
        <v>1</v>
      </c>
      <c r="H13" s="25"/>
      <c r="I13" s="25">
        <f>ROUND(ROUND(H13,2)*ROUND(G13,3),2)</f>
        <v>0</v>
      </c>
      <c r="O13">
        <f>(I13*21)/100</f>
        <v>0</v>
      </c>
      <c r="P13" t="s">
        <v>23</v>
      </c>
    </row>
    <row r="14" spans="1:18" ht="76.5" x14ac:dyDescent="0.2">
      <c r="A14" s="26" t="s">
        <v>50</v>
      </c>
      <c r="E14" s="27" t="s">
        <v>58</v>
      </c>
    </row>
    <row r="15" spans="1:18" x14ac:dyDescent="0.2">
      <c r="A15" s="28" t="s">
        <v>52</v>
      </c>
      <c r="E15" s="29" t="s">
        <v>53</v>
      </c>
    </row>
    <row r="16" spans="1:18" ht="38.25" x14ac:dyDescent="0.2">
      <c r="A16" t="s">
        <v>54</v>
      </c>
      <c r="E16" s="27" t="s">
        <v>59</v>
      </c>
    </row>
    <row r="17" spans="1:16" x14ac:dyDescent="0.2">
      <c r="A17" s="17" t="s">
        <v>45</v>
      </c>
      <c r="B17" s="21" t="s">
        <v>60</v>
      </c>
      <c r="C17" s="21" t="s">
        <v>61</v>
      </c>
      <c r="D17" s="17" t="s">
        <v>47</v>
      </c>
      <c r="E17" s="22" t="s">
        <v>62</v>
      </c>
      <c r="F17" s="23" t="s">
        <v>49</v>
      </c>
      <c r="G17" s="24">
        <v>1</v>
      </c>
      <c r="H17" s="25"/>
      <c r="I17" s="25">
        <f>ROUND(ROUND(H17,2)*ROUND(G17,3),2)</f>
        <v>0</v>
      </c>
      <c r="O17">
        <f>(I17*21)/100</f>
        <v>0</v>
      </c>
      <c r="P17" t="s">
        <v>23</v>
      </c>
    </row>
    <row r="18" spans="1:16" x14ac:dyDescent="0.2">
      <c r="A18" s="26" t="s">
        <v>50</v>
      </c>
      <c r="E18" s="27" t="s">
        <v>47</v>
      </c>
    </row>
    <row r="19" spans="1:16" x14ac:dyDescent="0.2">
      <c r="A19" s="28" t="s">
        <v>52</v>
      </c>
      <c r="E19" s="29" t="s">
        <v>53</v>
      </c>
    </row>
    <row r="20" spans="1:16" ht="51" x14ac:dyDescent="0.2">
      <c r="A20" t="s">
        <v>54</v>
      </c>
      <c r="E20" s="27" t="s">
        <v>63</v>
      </c>
    </row>
    <row r="21" spans="1:16" x14ac:dyDescent="0.2">
      <c r="A21" s="17" t="s">
        <v>45</v>
      </c>
      <c r="B21" s="21" t="s">
        <v>64</v>
      </c>
      <c r="C21" s="21" t="s">
        <v>65</v>
      </c>
      <c r="D21" s="17" t="s">
        <v>47</v>
      </c>
      <c r="E21" s="22" t="s">
        <v>66</v>
      </c>
      <c r="F21" s="23" t="s">
        <v>49</v>
      </c>
      <c r="G21" s="24">
        <v>1</v>
      </c>
      <c r="H21" s="25"/>
      <c r="I21" s="25">
        <f>ROUND(ROUND(H21,2)*ROUND(G21,3),2)</f>
        <v>0</v>
      </c>
      <c r="O21">
        <f>(I21*21)/100</f>
        <v>0</v>
      </c>
      <c r="P21" t="s">
        <v>23</v>
      </c>
    </row>
    <row r="22" spans="1:16" ht="76.5" x14ac:dyDescent="0.2">
      <c r="A22" s="26" t="s">
        <v>50</v>
      </c>
      <c r="E22" s="27" t="s">
        <v>67</v>
      </c>
    </row>
    <row r="23" spans="1:16" x14ac:dyDescent="0.2">
      <c r="A23" s="28" t="s">
        <v>52</v>
      </c>
      <c r="E23" s="29" t="s">
        <v>53</v>
      </c>
    </row>
    <row r="24" spans="1:16" ht="51" x14ac:dyDescent="0.2">
      <c r="A24" t="s">
        <v>54</v>
      </c>
      <c r="E24" s="27" t="s">
        <v>63</v>
      </c>
    </row>
    <row r="25" spans="1:16" x14ac:dyDescent="0.2">
      <c r="A25" s="17" t="s">
        <v>45</v>
      </c>
      <c r="B25" s="21" t="s">
        <v>40</v>
      </c>
      <c r="C25" s="21" t="s">
        <v>68</v>
      </c>
      <c r="D25" s="17" t="s">
        <v>47</v>
      </c>
      <c r="E25" s="22" t="s">
        <v>69</v>
      </c>
      <c r="F25" s="23" t="s">
        <v>49</v>
      </c>
      <c r="G25" s="24">
        <v>1</v>
      </c>
      <c r="H25" s="25"/>
      <c r="I25" s="25">
        <f>ROUND(ROUND(H25,2)*ROUND(G25,3),2)</f>
        <v>0</v>
      </c>
      <c r="O25">
        <f>(I25*21)/100</f>
        <v>0</v>
      </c>
      <c r="P25" t="s">
        <v>23</v>
      </c>
    </row>
    <row r="26" spans="1:16" ht="114.75" x14ac:dyDescent="0.2">
      <c r="A26" s="26" t="s">
        <v>50</v>
      </c>
      <c r="E26" s="27" t="s">
        <v>70</v>
      </c>
    </row>
    <row r="27" spans="1:16" x14ac:dyDescent="0.2">
      <c r="A27" s="28" t="s">
        <v>52</v>
      </c>
      <c r="E27" s="29" t="s">
        <v>53</v>
      </c>
    </row>
    <row r="28" spans="1:16" x14ac:dyDescent="0.2">
      <c r="A28" t="s">
        <v>54</v>
      </c>
      <c r="E28" s="27" t="s">
        <v>71</v>
      </c>
    </row>
  </sheetData>
  <mergeCells count="10">
    <mergeCell ref="F5:F6"/>
    <mergeCell ref="G5:G6"/>
    <mergeCell ref="H5:I5"/>
    <mergeCell ref="C3:D3"/>
    <mergeCell ref="C4:D4"/>
    <mergeCell ref="A5:A6"/>
    <mergeCell ref="B5:B6"/>
    <mergeCell ref="C5:C6"/>
    <mergeCell ref="D5:D6"/>
    <mergeCell ref="E5:E6"/>
  </mergeCells>
  <pageMargins left="0.75" right="0.75" top="1" bottom="1" header="0.5" footer="0.5"/>
  <pageSetup paperSize="9" fitToHeight="0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0"/>
  <sheetViews>
    <sheetView workbookViewId="0">
      <pane ySplit="7" topLeftCell="A8" activePane="bottomLeft" state="frozen"/>
      <selection pane="bottomLeft" activeCell="N14" sqref="N14"/>
    </sheetView>
  </sheetViews>
  <sheetFormatPr defaultColWidth="9.140625" defaultRowHeight="12.75" customHeight="1" x14ac:dyDescent="0.2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5" max="18" width="9.140625" hidden="1" customWidth="1"/>
  </cols>
  <sheetData>
    <row r="1" spans="1:18" ht="12.75" customHeight="1" x14ac:dyDescent="0.2">
      <c r="A1" t="s">
        <v>11</v>
      </c>
      <c r="B1" s="1"/>
      <c r="C1" s="1"/>
      <c r="D1" s="1"/>
      <c r="E1" s="1" t="s">
        <v>0</v>
      </c>
      <c r="F1" s="1"/>
      <c r="G1" s="1"/>
      <c r="H1" s="1"/>
      <c r="I1" s="1"/>
      <c r="P1" t="s">
        <v>22</v>
      </c>
    </row>
    <row r="2" spans="1:18" ht="25.15" customHeight="1" x14ac:dyDescent="0.2">
      <c r="B2" s="1"/>
      <c r="C2" s="1"/>
      <c r="D2" s="1"/>
      <c r="E2" s="2" t="s">
        <v>13</v>
      </c>
      <c r="F2" s="1"/>
      <c r="G2" s="1"/>
      <c r="H2" s="5"/>
      <c r="I2" s="5"/>
      <c r="O2">
        <f>0+O8</f>
        <v>0</v>
      </c>
      <c r="P2" t="s">
        <v>22</v>
      </c>
    </row>
    <row r="3" spans="1:18" ht="15" customHeight="1" x14ac:dyDescent="0.25">
      <c r="A3" t="s">
        <v>12</v>
      </c>
      <c r="B3" s="9" t="s">
        <v>14</v>
      </c>
      <c r="C3" s="37" t="s">
        <v>15</v>
      </c>
      <c r="D3" s="33"/>
      <c r="E3" s="10" t="s">
        <v>16</v>
      </c>
      <c r="F3" s="1"/>
      <c r="G3" s="8"/>
      <c r="H3" s="7" t="s">
        <v>24</v>
      </c>
      <c r="I3" s="30">
        <f>0+I8</f>
        <v>0</v>
      </c>
      <c r="O3" t="s">
        <v>19</v>
      </c>
      <c r="P3" t="s">
        <v>23</v>
      </c>
    </row>
    <row r="4" spans="1:18" ht="15" customHeight="1" x14ac:dyDescent="0.25">
      <c r="A4" t="s">
        <v>17</v>
      </c>
      <c r="B4" s="12" t="s">
        <v>18</v>
      </c>
      <c r="C4" s="38" t="s">
        <v>712</v>
      </c>
      <c r="D4" s="39"/>
      <c r="E4" s="13" t="s">
        <v>72</v>
      </c>
      <c r="F4" s="5"/>
      <c r="G4" s="5"/>
      <c r="H4" s="14"/>
      <c r="I4" s="14"/>
      <c r="O4" t="s">
        <v>20</v>
      </c>
      <c r="P4" t="s">
        <v>23</v>
      </c>
    </row>
    <row r="5" spans="1:18" ht="12.75" customHeight="1" x14ac:dyDescent="0.2">
      <c r="A5" s="36" t="s">
        <v>26</v>
      </c>
      <c r="B5" s="36" t="s">
        <v>28</v>
      </c>
      <c r="C5" s="36" t="s">
        <v>30</v>
      </c>
      <c r="D5" s="36" t="s">
        <v>31</v>
      </c>
      <c r="E5" s="36" t="s">
        <v>32</v>
      </c>
      <c r="F5" s="36" t="s">
        <v>34</v>
      </c>
      <c r="G5" s="36" t="s">
        <v>36</v>
      </c>
      <c r="H5" s="36" t="s">
        <v>38</v>
      </c>
      <c r="I5" s="36"/>
      <c r="O5" t="s">
        <v>21</v>
      </c>
      <c r="P5" t="s">
        <v>23</v>
      </c>
    </row>
    <row r="6" spans="1:18" ht="12.75" customHeight="1" x14ac:dyDescent="0.2">
      <c r="A6" s="36"/>
      <c r="B6" s="36"/>
      <c r="C6" s="36"/>
      <c r="D6" s="36"/>
      <c r="E6" s="36"/>
      <c r="F6" s="36"/>
      <c r="G6" s="36"/>
      <c r="H6" s="11" t="s">
        <v>39</v>
      </c>
      <c r="I6" s="11" t="s">
        <v>41</v>
      </c>
    </row>
    <row r="7" spans="1:18" ht="12.75" customHeight="1" x14ac:dyDescent="0.2">
      <c r="A7" s="11" t="s">
        <v>27</v>
      </c>
      <c r="B7" s="11" t="s">
        <v>29</v>
      </c>
      <c r="C7" s="11" t="s">
        <v>23</v>
      </c>
      <c r="D7" s="11" t="s">
        <v>22</v>
      </c>
      <c r="E7" s="11" t="s">
        <v>33</v>
      </c>
      <c r="F7" s="11" t="s">
        <v>35</v>
      </c>
      <c r="G7" s="11" t="s">
        <v>37</v>
      </c>
      <c r="H7" s="11" t="s">
        <v>40</v>
      </c>
      <c r="I7" s="11" t="s">
        <v>42</v>
      </c>
    </row>
    <row r="8" spans="1:18" ht="12.75" customHeight="1" x14ac:dyDescent="0.2">
      <c r="A8" s="14" t="s">
        <v>43</v>
      </c>
      <c r="B8" s="14"/>
      <c r="C8" s="18" t="s">
        <v>27</v>
      </c>
      <c r="D8" s="14"/>
      <c r="E8" s="19" t="s">
        <v>44</v>
      </c>
      <c r="F8" s="14"/>
      <c r="G8" s="14"/>
      <c r="H8" s="14"/>
      <c r="I8" s="20">
        <f>0+Q8</f>
        <v>0</v>
      </c>
      <c r="O8">
        <f>0+R8</f>
        <v>0</v>
      </c>
      <c r="Q8">
        <f>0+I9+I13+I17</f>
        <v>0</v>
      </c>
      <c r="R8">
        <f>0+O9+O13+O17</f>
        <v>0</v>
      </c>
    </row>
    <row r="9" spans="1:18" x14ac:dyDescent="0.2">
      <c r="A9" s="17" t="s">
        <v>45</v>
      </c>
      <c r="B9" s="21" t="s">
        <v>37</v>
      </c>
      <c r="C9" s="21" t="s">
        <v>73</v>
      </c>
      <c r="D9" s="17" t="s">
        <v>47</v>
      </c>
      <c r="E9" s="22" t="s">
        <v>74</v>
      </c>
      <c r="F9" s="23" t="s">
        <v>75</v>
      </c>
      <c r="G9" s="24">
        <v>1</v>
      </c>
      <c r="H9" s="25"/>
      <c r="I9" s="25">
        <f>ROUND(ROUND(H9,2)*ROUND(G9,3),2)</f>
        <v>0</v>
      </c>
      <c r="O9">
        <f>(I9*21)/100</f>
        <v>0</v>
      </c>
      <c r="P9" t="s">
        <v>23</v>
      </c>
    </row>
    <row r="10" spans="1:18" ht="38.25" x14ac:dyDescent="0.2">
      <c r="A10" s="26" t="s">
        <v>50</v>
      </c>
      <c r="E10" s="27" t="s">
        <v>76</v>
      </c>
    </row>
    <row r="11" spans="1:18" x14ac:dyDescent="0.2">
      <c r="A11" s="28" t="s">
        <v>52</v>
      </c>
      <c r="E11" s="29" t="s">
        <v>53</v>
      </c>
    </row>
    <row r="12" spans="1:18" x14ac:dyDescent="0.2">
      <c r="A12" t="s">
        <v>54</v>
      </c>
      <c r="E12" s="27" t="s">
        <v>71</v>
      </c>
    </row>
    <row r="13" spans="1:18" x14ac:dyDescent="0.2">
      <c r="A13" s="17" t="s">
        <v>45</v>
      </c>
      <c r="B13" s="21" t="s">
        <v>42</v>
      </c>
      <c r="C13" s="21" t="s">
        <v>77</v>
      </c>
      <c r="D13" s="17" t="s">
        <v>47</v>
      </c>
      <c r="E13" s="22" t="s">
        <v>78</v>
      </c>
      <c r="F13" s="23" t="s">
        <v>49</v>
      </c>
      <c r="G13" s="24">
        <v>1</v>
      </c>
      <c r="H13" s="25"/>
      <c r="I13" s="25">
        <f>ROUND(ROUND(H13,2)*ROUND(G13,3),2)</f>
        <v>0</v>
      </c>
      <c r="O13">
        <f>(I13*21)/100</f>
        <v>0</v>
      </c>
      <c r="P13" t="s">
        <v>23</v>
      </c>
    </row>
    <row r="14" spans="1:18" x14ac:dyDescent="0.2">
      <c r="A14" s="26" t="s">
        <v>50</v>
      </c>
      <c r="E14" s="27" t="s">
        <v>47</v>
      </c>
    </row>
    <row r="15" spans="1:18" x14ac:dyDescent="0.2">
      <c r="A15" s="28" t="s">
        <v>52</v>
      </c>
      <c r="E15" s="29" t="s">
        <v>53</v>
      </c>
    </row>
    <row r="16" spans="1:18" ht="25.5" x14ac:dyDescent="0.2">
      <c r="A16" t="s">
        <v>54</v>
      </c>
      <c r="E16" s="27" t="s">
        <v>79</v>
      </c>
    </row>
    <row r="17" spans="1:16" x14ac:dyDescent="0.2">
      <c r="A17" s="17" t="s">
        <v>45</v>
      </c>
      <c r="B17" s="21" t="s">
        <v>80</v>
      </c>
      <c r="C17" s="21" t="s">
        <v>81</v>
      </c>
      <c r="D17" s="17" t="s">
        <v>47</v>
      </c>
      <c r="E17" s="22" t="s">
        <v>82</v>
      </c>
      <c r="F17" s="23" t="s">
        <v>49</v>
      </c>
      <c r="G17" s="24">
        <v>1</v>
      </c>
      <c r="H17" s="25"/>
      <c r="I17" s="25">
        <f>ROUND(ROUND(H17,2)*ROUND(G17,3),2)</f>
        <v>0</v>
      </c>
      <c r="O17">
        <f>(I17*21)/100</f>
        <v>0</v>
      </c>
      <c r="P17" t="s">
        <v>23</v>
      </c>
    </row>
    <row r="18" spans="1:16" ht="114.75" x14ac:dyDescent="0.2">
      <c r="A18" s="26" t="s">
        <v>50</v>
      </c>
      <c r="E18" s="27" t="s">
        <v>83</v>
      </c>
    </row>
    <row r="19" spans="1:16" x14ac:dyDescent="0.2">
      <c r="A19" s="28" t="s">
        <v>52</v>
      </c>
      <c r="E19" s="29" t="s">
        <v>53</v>
      </c>
    </row>
    <row r="20" spans="1:16" x14ac:dyDescent="0.2">
      <c r="A20" t="s">
        <v>54</v>
      </c>
      <c r="E20" s="27" t="s">
        <v>84</v>
      </c>
    </row>
  </sheetData>
  <mergeCells count="10">
    <mergeCell ref="F5:F6"/>
    <mergeCell ref="G5:G6"/>
    <mergeCell ref="H5:I5"/>
    <mergeCell ref="C3:D3"/>
    <mergeCell ref="C4:D4"/>
    <mergeCell ref="A5:A6"/>
    <mergeCell ref="B5:B6"/>
    <mergeCell ref="C5:C6"/>
    <mergeCell ref="D5:D6"/>
    <mergeCell ref="E5:E6"/>
  </mergeCells>
  <pageMargins left="0.75" right="0.75" top="1" bottom="1" header="0.5" footer="0.5"/>
  <pageSetup paperSize="9" fitToHeight="0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54"/>
  <sheetViews>
    <sheetView workbookViewId="0">
      <pane ySplit="7" topLeftCell="A8" activePane="bottomLeft" state="frozen"/>
      <selection pane="bottomLeft" activeCell="H50" sqref="H50"/>
    </sheetView>
  </sheetViews>
  <sheetFormatPr defaultColWidth="9.140625" defaultRowHeight="12.75" customHeight="1" x14ac:dyDescent="0.2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5" max="18" width="9.140625" hidden="1" customWidth="1"/>
  </cols>
  <sheetData>
    <row r="1" spans="1:18" ht="12.75" customHeight="1" x14ac:dyDescent="0.2">
      <c r="A1" t="s">
        <v>11</v>
      </c>
      <c r="B1" s="1"/>
      <c r="C1" s="1"/>
      <c r="D1" s="1"/>
      <c r="E1" s="1" t="s">
        <v>0</v>
      </c>
      <c r="F1" s="1"/>
      <c r="G1" s="1"/>
      <c r="H1" s="1"/>
      <c r="I1" s="1"/>
      <c r="P1" t="s">
        <v>22</v>
      </c>
    </row>
    <row r="2" spans="1:18" ht="25.15" customHeight="1" x14ac:dyDescent="0.2">
      <c r="B2" s="1"/>
      <c r="C2" s="1"/>
      <c r="D2" s="1"/>
      <c r="E2" s="2" t="s">
        <v>13</v>
      </c>
      <c r="F2" s="1"/>
      <c r="G2" s="1"/>
      <c r="H2" s="5"/>
      <c r="I2" s="5"/>
      <c r="O2">
        <f>0+O8+O25+O46</f>
        <v>0</v>
      </c>
      <c r="P2" t="s">
        <v>22</v>
      </c>
    </row>
    <row r="3" spans="1:18" ht="15" customHeight="1" x14ac:dyDescent="0.25">
      <c r="A3" t="s">
        <v>12</v>
      </c>
      <c r="B3" s="9" t="s">
        <v>14</v>
      </c>
      <c r="C3" s="37" t="s">
        <v>15</v>
      </c>
      <c r="D3" s="33"/>
      <c r="E3" s="10" t="s">
        <v>16</v>
      </c>
      <c r="F3" s="1"/>
      <c r="G3" s="8"/>
      <c r="H3" s="7" t="s">
        <v>85</v>
      </c>
      <c r="I3" s="30">
        <f>0+I8+I25+I46</f>
        <v>0</v>
      </c>
      <c r="O3" t="s">
        <v>19</v>
      </c>
      <c r="P3" t="s">
        <v>23</v>
      </c>
    </row>
    <row r="4" spans="1:18" ht="15" customHeight="1" x14ac:dyDescent="0.25">
      <c r="A4" t="s">
        <v>17</v>
      </c>
      <c r="B4" s="12" t="s">
        <v>18</v>
      </c>
      <c r="C4" s="38" t="s">
        <v>85</v>
      </c>
      <c r="D4" s="39"/>
      <c r="E4" s="13" t="s">
        <v>86</v>
      </c>
      <c r="F4" s="5"/>
      <c r="G4" s="5"/>
      <c r="H4" s="14"/>
      <c r="I4" s="14"/>
      <c r="O4" t="s">
        <v>20</v>
      </c>
      <c r="P4" t="s">
        <v>23</v>
      </c>
    </row>
    <row r="5" spans="1:18" ht="12.75" customHeight="1" x14ac:dyDescent="0.2">
      <c r="A5" s="36" t="s">
        <v>26</v>
      </c>
      <c r="B5" s="36" t="s">
        <v>28</v>
      </c>
      <c r="C5" s="36" t="s">
        <v>30</v>
      </c>
      <c r="D5" s="36" t="s">
        <v>31</v>
      </c>
      <c r="E5" s="36" t="s">
        <v>32</v>
      </c>
      <c r="F5" s="36" t="s">
        <v>34</v>
      </c>
      <c r="G5" s="36" t="s">
        <v>36</v>
      </c>
      <c r="H5" s="36" t="s">
        <v>38</v>
      </c>
      <c r="I5" s="36"/>
      <c r="O5" t="s">
        <v>21</v>
      </c>
      <c r="P5" t="s">
        <v>23</v>
      </c>
    </row>
    <row r="6" spans="1:18" ht="12.75" customHeight="1" x14ac:dyDescent="0.2">
      <c r="A6" s="36"/>
      <c r="B6" s="36"/>
      <c r="C6" s="36"/>
      <c r="D6" s="36"/>
      <c r="E6" s="36"/>
      <c r="F6" s="36"/>
      <c r="G6" s="36"/>
      <c r="H6" s="11" t="s">
        <v>39</v>
      </c>
      <c r="I6" s="11" t="s">
        <v>41</v>
      </c>
    </row>
    <row r="7" spans="1:18" ht="12.75" customHeight="1" x14ac:dyDescent="0.2">
      <c r="A7" s="11" t="s">
        <v>27</v>
      </c>
      <c r="B7" s="11" t="s">
        <v>29</v>
      </c>
      <c r="C7" s="11" t="s">
        <v>23</v>
      </c>
      <c r="D7" s="11" t="s">
        <v>22</v>
      </c>
      <c r="E7" s="11" t="s">
        <v>33</v>
      </c>
      <c r="F7" s="11" t="s">
        <v>35</v>
      </c>
      <c r="G7" s="11" t="s">
        <v>37</v>
      </c>
      <c r="H7" s="11" t="s">
        <v>40</v>
      </c>
      <c r="I7" s="11" t="s">
        <v>42</v>
      </c>
    </row>
    <row r="8" spans="1:18" ht="12.75" customHeight="1" x14ac:dyDescent="0.2">
      <c r="A8" s="14" t="s">
        <v>43</v>
      </c>
      <c r="B8" s="14"/>
      <c r="C8" s="18" t="s">
        <v>27</v>
      </c>
      <c r="D8" s="14"/>
      <c r="E8" s="19" t="s">
        <v>44</v>
      </c>
      <c r="F8" s="14"/>
      <c r="G8" s="14"/>
      <c r="H8" s="14"/>
      <c r="I8" s="20">
        <f>0+Q8</f>
        <v>0</v>
      </c>
      <c r="O8">
        <f>0+R8</f>
        <v>0</v>
      </c>
      <c r="Q8">
        <f>0+I9+I13+I17+I21</f>
        <v>0</v>
      </c>
      <c r="R8">
        <f>0+O9+O13+O17+O21</f>
        <v>0</v>
      </c>
    </row>
    <row r="9" spans="1:18" ht="25.5" x14ac:dyDescent="0.2">
      <c r="A9" s="17" t="s">
        <v>45</v>
      </c>
      <c r="B9" s="21" t="s">
        <v>23</v>
      </c>
      <c r="C9" s="21" t="s">
        <v>87</v>
      </c>
      <c r="D9" s="17" t="s">
        <v>47</v>
      </c>
      <c r="E9" s="22" t="s">
        <v>88</v>
      </c>
      <c r="F9" s="23" t="s">
        <v>89</v>
      </c>
      <c r="G9" s="24">
        <v>222.18</v>
      </c>
      <c r="H9" s="25"/>
      <c r="I9" s="25">
        <f>ROUND(ROUND(H9,2)*ROUND(G9,3),2)</f>
        <v>0</v>
      </c>
      <c r="O9">
        <f>(I9*21)/100</f>
        <v>0</v>
      </c>
      <c r="P9" t="s">
        <v>23</v>
      </c>
    </row>
    <row r="10" spans="1:18" x14ac:dyDescent="0.2">
      <c r="A10" s="26" t="s">
        <v>50</v>
      </c>
      <c r="E10" s="27" t="s">
        <v>90</v>
      </c>
    </row>
    <row r="11" spans="1:18" x14ac:dyDescent="0.2">
      <c r="A11" s="28" t="s">
        <v>52</v>
      </c>
      <c r="E11" s="29" t="s">
        <v>91</v>
      </c>
    </row>
    <row r="12" spans="1:18" ht="140.25" x14ac:dyDescent="0.2">
      <c r="A12" t="s">
        <v>54</v>
      </c>
      <c r="E12" s="27" t="s">
        <v>92</v>
      </c>
    </row>
    <row r="13" spans="1:18" ht="25.5" x14ac:dyDescent="0.2">
      <c r="A13" s="17" t="s">
        <v>45</v>
      </c>
      <c r="B13" s="21" t="s">
        <v>22</v>
      </c>
      <c r="C13" s="21" t="s">
        <v>93</v>
      </c>
      <c r="D13" s="17" t="s">
        <v>47</v>
      </c>
      <c r="E13" s="22" t="s">
        <v>94</v>
      </c>
      <c r="F13" s="23" t="s">
        <v>89</v>
      </c>
      <c r="G13" s="24">
        <v>39.762</v>
      </c>
      <c r="H13" s="25"/>
      <c r="I13" s="25">
        <f>ROUND(ROUND(H13,2)*ROUND(G13,3),2)</f>
        <v>0</v>
      </c>
      <c r="O13">
        <f>(I13*21)/100</f>
        <v>0</v>
      </c>
      <c r="P13" t="s">
        <v>23</v>
      </c>
    </row>
    <row r="14" spans="1:18" x14ac:dyDescent="0.2">
      <c r="A14" s="26" t="s">
        <v>50</v>
      </c>
      <c r="E14" s="27" t="s">
        <v>95</v>
      </c>
    </row>
    <row r="15" spans="1:18" ht="51" x14ac:dyDescent="0.2">
      <c r="A15" s="28" t="s">
        <v>52</v>
      </c>
      <c r="E15" s="29" t="s">
        <v>96</v>
      </c>
    </row>
    <row r="16" spans="1:18" ht="140.25" x14ac:dyDescent="0.2">
      <c r="A16" t="s">
        <v>54</v>
      </c>
      <c r="E16" s="27" t="s">
        <v>97</v>
      </c>
    </row>
    <row r="17" spans="1:18" ht="25.5" x14ac:dyDescent="0.2">
      <c r="A17" s="17" t="s">
        <v>45</v>
      </c>
      <c r="B17" s="21" t="s">
        <v>98</v>
      </c>
      <c r="C17" s="21" t="s">
        <v>99</v>
      </c>
      <c r="D17" s="17" t="s">
        <v>47</v>
      </c>
      <c r="E17" s="22" t="s">
        <v>100</v>
      </c>
      <c r="F17" s="23" t="s">
        <v>89</v>
      </c>
      <c r="G17" s="24">
        <v>16.5</v>
      </c>
      <c r="H17" s="25"/>
      <c r="I17" s="25">
        <f>ROUND(ROUND(H17,2)*ROUND(G17,3),2)</f>
        <v>0</v>
      </c>
      <c r="O17">
        <f>(I17*21)/100</f>
        <v>0</v>
      </c>
      <c r="P17" t="s">
        <v>23</v>
      </c>
    </row>
    <row r="18" spans="1:18" x14ac:dyDescent="0.2">
      <c r="A18" s="26" t="s">
        <v>50</v>
      </c>
      <c r="E18" s="27" t="s">
        <v>101</v>
      </c>
    </row>
    <row r="19" spans="1:18" x14ac:dyDescent="0.2">
      <c r="A19" s="28" t="s">
        <v>52</v>
      </c>
      <c r="E19" s="29" t="s">
        <v>102</v>
      </c>
    </row>
    <row r="20" spans="1:18" ht="140.25" x14ac:dyDescent="0.2">
      <c r="A20" t="s">
        <v>54</v>
      </c>
      <c r="E20" s="27" t="s">
        <v>97</v>
      </c>
    </row>
    <row r="21" spans="1:18" ht="25.5" x14ac:dyDescent="0.2">
      <c r="A21" s="17" t="s">
        <v>45</v>
      </c>
      <c r="B21" s="21" t="s">
        <v>103</v>
      </c>
      <c r="C21" s="21" t="s">
        <v>104</v>
      </c>
      <c r="D21" s="17" t="s">
        <v>47</v>
      </c>
      <c r="E21" s="22" t="s">
        <v>105</v>
      </c>
      <c r="F21" s="23" t="s">
        <v>89</v>
      </c>
      <c r="G21" s="24">
        <v>30</v>
      </c>
      <c r="H21" s="25"/>
      <c r="I21" s="25">
        <f>ROUND(ROUND(H21,2)*ROUND(G21,3),2)</f>
        <v>0</v>
      </c>
      <c r="O21">
        <f>(I21*21)/100</f>
        <v>0</v>
      </c>
      <c r="P21" t="s">
        <v>23</v>
      </c>
    </row>
    <row r="22" spans="1:18" x14ac:dyDescent="0.2">
      <c r="A22" s="26" t="s">
        <v>50</v>
      </c>
      <c r="E22" s="27" t="s">
        <v>106</v>
      </c>
    </row>
    <row r="23" spans="1:18" x14ac:dyDescent="0.2">
      <c r="A23" s="28" t="s">
        <v>52</v>
      </c>
      <c r="E23" s="29" t="s">
        <v>107</v>
      </c>
    </row>
    <row r="24" spans="1:18" ht="140.25" x14ac:dyDescent="0.2">
      <c r="A24" t="s">
        <v>54</v>
      </c>
      <c r="E24" s="27" t="s">
        <v>97</v>
      </c>
    </row>
    <row r="25" spans="1:18" ht="12.75" customHeight="1" x14ac:dyDescent="0.2">
      <c r="A25" s="5" t="s">
        <v>43</v>
      </c>
      <c r="B25" s="5"/>
      <c r="C25" s="31" t="s">
        <v>29</v>
      </c>
      <c r="D25" s="5"/>
      <c r="E25" s="19" t="s">
        <v>108</v>
      </c>
      <c r="F25" s="5"/>
      <c r="G25" s="5"/>
      <c r="H25" s="5"/>
      <c r="I25" s="32">
        <f>0+Q25</f>
        <v>0</v>
      </c>
      <c r="O25">
        <f>0+R25</f>
        <v>0</v>
      </c>
      <c r="Q25">
        <f>0+I26+I30+I34+I38+I42</f>
        <v>0</v>
      </c>
      <c r="R25">
        <f>0+O26+O30+O34+O38+O42</f>
        <v>0</v>
      </c>
    </row>
    <row r="26" spans="1:18" x14ac:dyDescent="0.2">
      <c r="A26" s="17" t="s">
        <v>45</v>
      </c>
      <c r="B26" s="21" t="s">
        <v>109</v>
      </c>
      <c r="C26" s="21" t="s">
        <v>110</v>
      </c>
      <c r="D26" s="17" t="s">
        <v>47</v>
      </c>
      <c r="E26" s="22" t="s">
        <v>111</v>
      </c>
      <c r="F26" s="23" t="s">
        <v>112</v>
      </c>
      <c r="G26" s="24">
        <v>4.38</v>
      </c>
      <c r="H26" s="25"/>
      <c r="I26" s="25">
        <f>ROUND(ROUND(H26,2)*ROUND(G26,3),2)</f>
        <v>0</v>
      </c>
      <c r="O26">
        <f>(I26*21)/100</f>
        <v>0</v>
      </c>
      <c r="P26" t="s">
        <v>23</v>
      </c>
    </row>
    <row r="27" spans="1:18" ht="38.25" x14ac:dyDescent="0.2">
      <c r="A27" s="26" t="s">
        <v>50</v>
      </c>
      <c r="E27" s="27" t="s">
        <v>113</v>
      </c>
    </row>
    <row r="28" spans="1:18" x14ac:dyDescent="0.2">
      <c r="A28" s="28" t="s">
        <v>52</v>
      </c>
      <c r="E28" s="29" t="s">
        <v>114</v>
      </c>
    </row>
    <row r="29" spans="1:18" ht="114.75" x14ac:dyDescent="0.2">
      <c r="A29" t="s">
        <v>54</v>
      </c>
      <c r="E29" s="27" t="s">
        <v>115</v>
      </c>
    </row>
    <row r="30" spans="1:18" x14ac:dyDescent="0.2">
      <c r="A30" s="17" t="s">
        <v>45</v>
      </c>
      <c r="B30" s="21" t="s">
        <v>116</v>
      </c>
      <c r="C30" s="21" t="s">
        <v>117</v>
      </c>
      <c r="D30" s="17" t="s">
        <v>47</v>
      </c>
      <c r="E30" s="22" t="s">
        <v>118</v>
      </c>
      <c r="F30" s="23" t="s">
        <v>119</v>
      </c>
      <c r="G30" s="24">
        <v>49</v>
      </c>
      <c r="H30" s="25"/>
      <c r="I30" s="25">
        <f>ROUND(ROUND(H30,2)*ROUND(G30,3),2)</f>
        <v>0</v>
      </c>
      <c r="O30">
        <f>(I30*21)/100</f>
        <v>0</v>
      </c>
      <c r="P30" t="s">
        <v>23</v>
      </c>
    </row>
    <row r="31" spans="1:18" x14ac:dyDescent="0.2">
      <c r="A31" s="26" t="s">
        <v>50</v>
      </c>
      <c r="E31" s="27" t="s">
        <v>120</v>
      </c>
    </row>
    <row r="32" spans="1:18" x14ac:dyDescent="0.2">
      <c r="A32" s="28" t="s">
        <v>52</v>
      </c>
      <c r="E32" s="29" t="s">
        <v>121</v>
      </c>
    </row>
    <row r="33" spans="1:18" ht="89.25" x14ac:dyDescent="0.2">
      <c r="A33" t="s">
        <v>54</v>
      </c>
      <c r="E33" s="27" t="s">
        <v>122</v>
      </c>
    </row>
    <row r="34" spans="1:18" x14ac:dyDescent="0.2">
      <c r="A34" s="17" t="s">
        <v>45</v>
      </c>
      <c r="B34" s="21" t="s">
        <v>123</v>
      </c>
      <c r="C34" s="21" t="s">
        <v>124</v>
      </c>
      <c r="D34" s="17" t="s">
        <v>47</v>
      </c>
      <c r="E34" s="22" t="s">
        <v>125</v>
      </c>
      <c r="F34" s="23" t="s">
        <v>112</v>
      </c>
      <c r="G34" s="24">
        <v>158.69999999999999</v>
      </c>
      <c r="H34" s="25"/>
      <c r="I34" s="25">
        <f>ROUND(ROUND(H34,2)*ROUND(G34,3),2)</f>
        <v>0</v>
      </c>
      <c r="O34">
        <f>(I34*21)/100</f>
        <v>0</v>
      </c>
      <c r="P34" t="s">
        <v>23</v>
      </c>
    </row>
    <row r="35" spans="1:18" x14ac:dyDescent="0.2">
      <c r="A35" s="26" t="s">
        <v>50</v>
      </c>
      <c r="E35" s="27" t="s">
        <v>126</v>
      </c>
    </row>
    <row r="36" spans="1:18" ht="38.25" x14ac:dyDescent="0.2">
      <c r="A36" s="28" t="s">
        <v>52</v>
      </c>
      <c r="E36" s="29" t="s">
        <v>127</v>
      </c>
    </row>
    <row r="37" spans="1:18" ht="89.25" x14ac:dyDescent="0.2">
      <c r="A37" t="s">
        <v>54</v>
      </c>
      <c r="E37" s="27" t="s">
        <v>122</v>
      </c>
    </row>
    <row r="38" spans="1:18" x14ac:dyDescent="0.2">
      <c r="A38" s="17" t="s">
        <v>45</v>
      </c>
      <c r="B38" s="21" t="s">
        <v>128</v>
      </c>
      <c r="C38" s="21" t="s">
        <v>129</v>
      </c>
      <c r="D38" s="17" t="s">
        <v>47</v>
      </c>
      <c r="E38" s="22" t="s">
        <v>130</v>
      </c>
      <c r="F38" s="23" t="s">
        <v>131</v>
      </c>
      <c r="G38" s="24">
        <v>9</v>
      </c>
      <c r="H38" s="25"/>
      <c r="I38" s="25">
        <f>ROUND(ROUND(H38,2)*ROUND(G38,3),2)</f>
        <v>0</v>
      </c>
      <c r="O38">
        <f>(I38*21)/100</f>
        <v>0</v>
      </c>
      <c r="P38" t="s">
        <v>23</v>
      </c>
    </row>
    <row r="39" spans="1:18" x14ac:dyDescent="0.2">
      <c r="A39" s="26" t="s">
        <v>50</v>
      </c>
      <c r="E39" s="27" t="s">
        <v>132</v>
      </c>
    </row>
    <row r="40" spans="1:18" x14ac:dyDescent="0.2">
      <c r="A40" s="28" t="s">
        <v>52</v>
      </c>
      <c r="E40" s="29" t="s">
        <v>133</v>
      </c>
    </row>
    <row r="41" spans="1:18" ht="153" x14ac:dyDescent="0.2">
      <c r="A41" t="s">
        <v>54</v>
      </c>
      <c r="E41" s="27" t="s">
        <v>134</v>
      </c>
    </row>
    <row r="42" spans="1:18" x14ac:dyDescent="0.2">
      <c r="A42" s="17" t="s">
        <v>45</v>
      </c>
      <c r="B42" s="21" t="s">
        <v>135</v>
      </c>
      <c r="C42" s="21" t="s">
        <v>136</v>
      </c>
      <c r="D42" s="17" t="s">
        <v>47</v>
      </c>
      <c r="E42" s="22" t="s">
        <v>137</v>
      </c>
      <c r="F42" s="23" t="s">
        <v>131</v>
      </c>
      <c r="G42" s="24">
        <v>2</v>
      </c>
      <c r="H42" s="25"/>
      <c r="I42" s="25">
        <f>ROUND(ROUND(H42,2)*ROUND(G42,3),2)</f>
        <v>0</v>
      </c>
      <c r="O42">
        <f>(I42*21)/100</f>
        <v>0</v>
      </c>
      <c r="P42" t="s">
        <v>23</v>
      </c>
    </row>
    <row r="43" spans="1:18" x14ac:dyDescent="0.2">
      <c r="A43" s="26" t="s">
        <v>50</v>
      </c>
      <c r="E43" s="27" t="s">
        <v>132</v>
      </c>
    </row>
    <row r="44" spans="1:18" x14ac:dyDescent="0.2">
      <c r="A44" s="28" t="s">
        <v>52</v>
      </c>
      <c r="E44" s="29" t="s">
        <v>138</v>
      </c>
    </row>
    <row r="45" spans="1:18" ht="191.25" x14ac:dyDescent="0.2">
      <c r="A45" t="s">
        <v>54</v>
      </c>
      <c r="E45" s="27" t="s">
        <v>139</v>
      </c>
    </row>
    <row r="46" spans="1:18" ht="12.75" customHeight="1" x14ac:dyDescent="0.2">
      <c r="A46" s="5" t="s">
        <v>43</v>
      </c>
      <c r="B46" s="5"/>
      <c r="C46" s="31" t="s">
        <v>40</v>
      </c>
      <c r="D46" s="5"/>
      <c r="E46" s="19" t="s">
        <v>140</v>
      </c>
      <c r="F46" s="5"/>
      <c r="G46" s="5"/>
      <c r="H46" s="5"/>
      <c r="I46" s="32">
        <f>0+Q46</f>
        <v>0</v>
      </c>
      <c r="O46">
        <f>0+R46</f>
        <v>0</v>
      </c>
      <c r="Q46">
        <f>0+I47+I51</f>
        <v>0</v>
      </c>
      <c r="R46">
        <f>0+O47+O51</f>
        <v>0</v>
      </c>
    </row>
    <row r="47" spans="1:18" x14ac:dyDescent="0.2">
      <c r="A47" s="17" t="s">
        <v>45</v>
      </c>
      <c r="B47" s="21" t="s">
        <v>141</v>
      </c>
      <c r="C47" s="21" t="s">
        <v>142</v>
      </c>
      <c r="D47" s="17" t="s">
        <v>47</v>
      </c>
      <c r="E47" s="22" t="s">
        <v>143</v>
      </c>
      <c r="F47" s="23" t="s">
        <v>131</v>
      </c>
      <c r="G47" s="24">
        <v>1</v>
      </c>
      <c r="H47" s="25"/>
      <c r="I47" s="25">
        <f>ROUND(ROUND(H47,2)*ROUND(G47,3),2)</f>
        <v>0</v>
      </c>
      <c r="O47">
        <f>(I47*21)/100</f>
        <v>0</v>
      </c>
      <c r="P47" t="s">
        <v>23</v>
      </c>
    </row>
    <row r="48" spans="1:18" x14ac:dyDescent="0.2">
      <c r="A48" s="26" t="s">
        <v>50</v>
      </c>
      <c r="E48" s="27" t="s">
        <v>144</v>
      </c>
    </row>
    <row r="49" spans="1:16" x14ac:dyDescent="0.2">
      <c r="A49" s="28" t="s">
        <v>52</v>
      </c>
      <c r="E49" s="29" t="s">
        <v>53</v>
      </c>
    </row>
    <row r="50" spans="1:16" ht="102" x14ac:dyDescent="0.2">
      <c r="A50" t="s">
        <v>54</v>
      </c>
      <c r="E50" s="27" t="s">
        <v>145</v>
      </c>
    </row>
    <row r="51" spans="1:16" x14ac:dyDescent="0.2">
      <c r="A51" s="17" t="s">
        <v>45</v>
      </c>
      <c r="B51" s="21" t="s">
        <v>146</v>
      </c>
      <c r="C51" s="21" t="s">
        <v>147</v>
      </c>
      <c r="D51" s="17" t="s">
        <v>47</v>
      </c>
      <c r="E51" s="22" t="s">
        <v>148</v>
      </c>
      <c r="F51" s="23" t="s">
        <v>119</v>
      </c>
      <c r="G51" s="24">
        <v>45</v>
      </c>
      <c r="H51" s="25"/>
      <c r="I51" s="25">
        <f>ROUND(ROUND(H51,2)*ROUND(G51,3),2)</f>
        <v>0</v>
      </c>
      <c r="O51">
        <f>(I51*21)/100</f>
        <v>0</v>
      </c>
      <c r="P51" t="s">
        <v>23</v>
      </c>
    </row>
    <row r="52" spans="1:16" x14ac:dyDescent="0.2">
      <c r="A52" s="26" t="s">
        <v>50</v>
      </c>
      <c r="E52" s="27" t="s">
        <v>149</v>
      </c>
    </row>
    <row r="53" spans="1:16" x14ac:dyDescent="0.2">
      <c r="A53" s="28" t="s">
        <v>52</v>
      </c>
      <c r="E53" s="29" t="s">
        <v>150</v>
      </c>
    </row>
    <row r="54" spans="1:16" ht="89.25" x14ac:dyDescent="0.2">
      <c r="A54" t="s">
        <v>54</v>
      </c>
      <c r="E54" s="27" t="s">
        <v>151</v>
      </c>
    </row>
  </sheetData>
  <mergeCells count="10">
    <mergeCell ref="F5:F6"/>
    <mergeCell ref="G5:G6"/>
    <mergeCell ref="H5:I5"/>
    <mergeCell ref="C3:D3"/>
    <mergeCell ref="C4:D4"/>
    <mergeCell ref="A5:A6"/>
    <mergeCell ref="B5:B6"/>
    <mergeCell ref="C5:C6"/>
    <mergeCell ref="D5:D6"/>
    <mergeCell ref="E5:E6"/>
  </mergeCells>
  <pageMargins left="0.75" right="0.75" top="1" bottom="1" header="0.5" footer="0.5"/>
  <pageSetup paperSize="9" fitToHeight="0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20"/>
  <sheetViews>
    <sheetView workbookViewId="0">
      <pane ySplit="7" topLeftCell="A8" activePane="bottomLeft" state="frozen"/>
      <selection pane="bottomLeft" activeCell="H9" sqref="H9"/>
    </sheetView>
  </sheetViews>
  <sheetFormatPr defaultColWidth="9.140625" defaultRowHeight="12.75" customHeight="1" x14ac:dyDescent="0.2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5" max="18" width="9.140625" hidden="1" customWidth="1"/>
  </cols>
  <sheetData>
    <row r="1" spans="1:18" ht="12.75" customHeight="1" x14ac:dyDescent="0.2">
      <c r="A1" t="s">
        <v>11</v>
      </c>
      <c r="B1" s="1"/>
      <c r="C1" s="1"/>
      <c r="D1" s="1"/>
      <c r="E1" s="1" t="s">
        <v>0</v>
      </c>
      <c r="F1" s="1"/>
      <c r="G1" s="1"/>
      <c r="H1" s="1"/>
      <c r="I1" s="1"/>
      <c r="P1" t="s">
        <v>22</v>
      </c>
    </row>
    <row r="2" spans="1:18" ht="25.15" customHeight="1" x14ac:dyDescent="0.2">
      <c r="B2" s="1"/>
      <c r="C2" s="1"/>
      <c r="D2" s="1"/>
      <c r="E2" s="2" t="s">
        <v>13</v>
      </c>
      <c r="F2" s="1"/>
      <c r="G2" s="1"/>
      <c r="H2" s="5"/>
      <c r="I2" s="5"/>
      <c r="O2">
        <f>0+O8</f>
        <v>0</v>
      </c>
      <c r="P2" t="s">
        <v>22</v>
      </c>
    </row>
    <row r="3" spans="1:18" ht="15" customHeight="1" x14ac:dyDescent="0.25">
      <c r="A3" t="s">
        <v>12</v>
      </c>
      <c r="B3" s="9" t="s">
        <v>14</v>
      </c>
      <c r="C3" s="37" t="s">
        <v>15</v>
      </c>
      <c r="D3" s="33"/>
      <c r="E3" s="10" t="s">
        <v>16</v>
      </c>
      <c r="F3" s="1"/>
      <c r="G3" s="8"/>
      <c r="H3" s="7" t="s">
        <v>152</v>
      </c>
      <c r="I3" s="30">
        <f>0+I8</f>
        <v>0</v>
      </c>
      <c r="O3" t="s">
        <v>19</v>
      </c>
      <c r="P3" t="s">
        <v>23</v>
      </c>
    </row>
    <row r="4" spans="1:18" ht="15" customHeight="1" x14ac:dyDescent="0.25">
      <c r="A4" t="s">
        <v>17</v>
      </c>
      <c r="B4" s="12" t="s">
        <v>18</v>
      </c>
      <c r="C4" s="38" t="s">
        <v>713</v>
      </c>
      <c r="D4" s="39"/>
      <c r="E4" s="13" t="s">
        <v>153</v>
      </c>
      <c r="F4" s="5"/>
      <c r="G4" s="5"/>
      <c r="H4" s="14"/>
      <c r="I4" s="14"/>
      <c r="O4" t="s">
        <v>20</v>
      </c>
      <c r="P4" t="s">
        <v>23</v>
      </c>
    </row>
    <row r="5" spans="1:18" ht="12.75" customHeight="1" x14ac:dyDescent="0.2">
      <c r="A5" s="36" t="s">
        <v>26</v>
      </c>
      <c r="B5" s="36" t="s">
        <v>28</v>
      </c>
      <c r="C5" s="36" t="s">
        <v>30</v>
      </c>
      <c r="D5" s="36" t="s">
        <v>31</v>
      </c>
      <c r="E5" s="36" t="s">
        <v>32</v>
      </c>
      <c r="F5" s="36" t="s">
        <v>34</v>
      </c>
      <c r="G5" s="36" t="s">
        <v>36</v>
      </c>
      <c r="H5" s="36" t="s">
        <v>38</v>
      </c>
      <c r="I5" s="36"/>
      <c r="O5" t="s">
        <v>21</v>
      </c>
      <c r="P5" t="s">
        <v>23</v>
      </c>
    </row>
    <row r="6" spans="1:18" ht="12.75" customHeight="1" x14ac:dyDescent="0.2">
      <c r="A6" s="36"/>
      <c r="B6" s="36"/>
      <c r="C6" s="36"/>
      <c r="D6" s="36"/>
      <c r="E6" s="36"/>
      <c r="F6" s="36"/>
      <c r="G6" s="36"/>
      <c r="H6" s="11" t="s">
        <v>39</v>
      </c>
      <c r="I6" s="11" t="s">
        <v>41</v>
      </c>
    </row>
    <row r="7" spans="1:18" ht="12.75" customHeight="1" x14ac:dyDescent="0.2">
      <c r="A7" s="11" t="s">
        <v>27</v>
      </c>
      <c r="B7" s="11" t="s">
        <v>29</v>
      </c>
      <c r="C7" s="11" t="s">
        <v>23</v>
      </c>
      <c r="D7" s="11" t="s">
        <v>22</v>
      </c>
      <c r="E7" s="11" t="s">
        <v>33</v>
      </c>
      <c r="F7" s="11" t="s">
        <v>35</v>
      </c>
      <c r="G7" s="11" t="s">
        <v>37</v>
      </c>
      <c r="H7" s="11" t="s">
        <v>40</v>
      </c>
      <c r="I7" s="11" t="s">
        <v>42</v>
      </c>
    </row>
    <row r="8" spans="1:18" ht="12.75" customHeight="1" x14ac:dyDescent="0.2">
      <c r="A8" s="14" t="s">
        <v>43</v>
      </c>
      <c r="B8" s="14"/>
      <c r="C8" s="18" t="s">
        <v>40</v>
      </c>
      <c r="D8" s="14"/>
      <c r="E8" s="19" t="s">
        <v>140</v>
      </c>
      <c r="F8" s="14"/>
      <c r="G8" s="14"/>
      <c r="H8" s="14"/>
      <c r="I8" s="20">
        <f>0+Q8</f>
        <v>0</v>
      </c>
      <c r="O8">
        <f>0+R8</f>
        <v>0</v>
      </c>
      <c r="Q8">
        <f>0+I9+I13+I17</f>
        <v>0</v>
      </c>
      <c r="R8">
        <f>0+O9+O13+O17</f>
        <v>0</v>
      </c>
    </row>
    <row r="9" spans="1:18" x14ac:dyDescent="0.2">
      <c r="A9" s="17" t="s">
        <v>45</v>
      </c>
      <c r="B9" s="21" t="s">
        <v>154</v>
      </c>
      <c r="C9" s="21" t="s">
        <v>155</v>
      </c>
      <c r="D9" s="17" t="s">
        <v>47</v>
      </c>
      <c r="E9" s="22" t="s">
        <v>156</v>
      </c>
      <c r="F9" s="23" t="s">
        <v>131</v>
      </c>
      <c r="G9" s="24">
        <v>1</v>
      </c>
      <c r="H9" s="25"/>
      <c r="I9" s="25">
        <f>ROUND(ROUND(H9,2)*ROUND(G9,3),2)</f>
        <v>0</v>
      </c>
      <c r="O9">
        <f>(I9*21)/100</f>
        <v>0</v>
      </c>
      <c r="P9" t="s">
        <v>23</v>
      </c>
    </row>
    <row r="10" spans="1:18" ht="25.5" x14ac:dyDescent="0.2">
      <c r="A10" s="26" t="s">
        <v>50</v>
      </c>
      <c r="E10" s="27" t="s">
        <v>157</v>
      </c>
    </row>
    <row r="11" spans="1:18" x14ac:dyDescent="0.2">
      <c r="A11" s="28" t="s">
        <v>52</v>
      </c>
      <c r="E11" s="29" t="s">
        <v>53</v>
      </c>
    </row>
    <row r="12" spans="1:18" ht="102" x14ac:dyDescent="0.2">
      <c r="A12" t="s">
        <v>54</v>
      </c>
      <c r="E12" s="27" t="s">
        <v>158</v>
      </c>
    </row>
    <row r="13" spans="1:18" x14ac:dyDescent="0.2">
      <c r="A13" s="17" t="s">
        <v>45</v>
      </c>
      <c r="B13" s="21" t="s">
        <v>159</v>
      </c>
      <c r="C13" s="21" t="s">
        <v>160</v>
      </c>
      <c r="D13" s="17" t="s">
        <v>47</v>
      </c>
      <c r="E13" s="22" t="s">
        <v>161</v>
      </c>
      <c r="F13" s="23" t="s">
        <v>131</v>
      </c>
      <c r="G13" s="24">
        <v>2</v>
      </c>
      <c r="H13" s="25"/>
      <c r="I13" s="25">
        <f>ROUND(ROUND(H13,2)*ROUND(G13,3),2)</f>
        <v>0</v>
      </c>
      <c r="O13">
        <f>(I13*21)/100</f>
        <v>0</v>
      </c>
      <c r="P13" t="s">
        <v>23</v>
      </c>
    </row>
    <row r="14" spans="1:18" x14ac:dyDescent="0.2">
      <c r="A14" s="26" t="s">
        <v>50</v>
      </c>
      <c r="E14" s="27" t="s">
        <v>162</v>
      </c>
    </row>
    <row r="15" spans="1:18" x14ac:dyDescent="0.2">
      <c r="A15" s="28" t="s">
        <v>52</v>
      </c>
      <c r="E15" s="29" t="s">
        <v>138</v>
      </c>
    </row>
    <row r="16" spans="1:18" ht="76.5" x14ac:dyDescent="0.2">
      <c r="A16" t="s">
        <v>54</v>
      </c>
      <c r="E16" s="27" t="s">
        <v>163</v>
      </c>
    </row>
    <row r="17" spans="1:16" ht="25.5" x14ac:dyDescent="0.2">
      <c r="A17" s="17" t="s">
        <v>45</v>
      </c>
      <c r="B17" s="21" t="s">
        <v>164</v>
      </c>
      <c r="C17" s="21" t="s">
        <v>165</v>
      </c>
      <c r="D17" s="17" t="s">
        <v>47</v>
      </c>
      <c r="E17" s="22" t="s">
        <v>166</v>
      </c>
      <c r="F17" s="23" t="s">
        <v>131</v>
      </c>
      <c r="G17" s="24">
        <v>4</v>
      </c>
      <c r="H17" s="25"/>
      <c r="I17" s="25">
        <f>ROUND(ROUND(H17,2)*ROUND(G17,3),2)</f>
        <v>0</v>
      </c>
      <c r="O17">
        <f>(I17*21)/100</f>
        <v>0</v>
      </c>
      <c r="P17" t="s">
        <v>23</v>
      </c>
    </row>
    <row r="18" spans="1:16" x14ac:dyDescent="0.2">
      <c r="A18" s="26" t="s">
        <v>50</v>
      </c>
      <c r="E18" s="27" t="s">
        <v>167</v>
      </c>
    </row>
    <row r="19" spans="1:16" ht="38.25" x14ac:dyDescent="0.2">
      <c r="A19" s="28" t="s">
        <v>52</v>
      </c>
      <c r="E19" s="29" t="s">
        <v>168</v>
      </c>
    </row>
    <row r="20" spans="1:16" ht="51" x14ac:dyDescent="0.2">
      <c r="A20" t="s">
        <v>54</v>
      </c>
      <c r="E20" s="27" t="s">
        <v>169</v>
      </c>
    </row>
  </sheetData>
  <mergeCells count="10">
    <mergeCell ref="F5:F6"/>
    <mergeCell ref="G5:G6"/>
    <mergeCell ref="H5:I5"/>
    <mergeCell ref="C3:D3"/>
    <mergeCell ref="C4:D4"/>
    <mergeCell ref="A5:A6"/>
    <mergeCell ref="B5:B6"/>
    <mergeCell ref="C5:C6"/>
    <mergeCell ref="D5:D6"/>
    <mergeCell ref="E5:E6"/>
  </mergeCells>
  <pageMargins left="0.75" right="0.75" top="1" bottom="1" header="0.5" footer="0.5"/>
  <pageSetup paperSize="9" fitToHeight="0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128"/>
  <sheetViews>
    <sheetView workbookViewId="0">
      <pane ySplit="7" topLeftCell="A8" activePane="bottomLeft" state="frozen"/>
      <selection pane="bottomLeft" activeCell="H9" sqref="H9"/>
    </sheetView>
  </sheetViews>
  <sheetFormatPr defaultColWidth="9.140625" defaultRowHeight="12.75" customHeight="1" x14ac:dyDescent="0.2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5" max="18" width="9.140625" hidden="1" customWidth="1"/>
  </cols>
  <sheetData>
    <row r="1" spans="1:18" ht="12.75" customHeight="1" x14ac:dyDescent="0.2">
      <c r="A1" t="s">
        <v>11</v>
      </c>
      <c r="B1" s="1"/>
      <c r="C1" s="1"/>
      <c r="D1" s="1"/>
      <c r="E1" s="1" t="s">
        <v>0</v>
      </c>
      <c r="F1" s="1"/>
      <c r="G1" s="1"/>
      <c r="H1" s="1"/>
      <c r="I1" s="1"/>
      <c r="P1" t="s">
        <v>22</v>
      </c>
    </row>
    <row r="2" spans="1:18" ht="25.15" customHeight="1" x14ac:dyDescent="0.2">
      <c r="B2" s="1"/>
      <c r="C2" s="1"/>
      <c r="D2" s="1"/>
      <c r="E2" s="2" t="s">
        <v>13</v>
      </c>
      <c r="F2" s="1"/>
      <c r="G2" s="1"/>
      <c r="H2" s="5"/>
      <c r="I2" s="5"/>
      <c r="O2">
        <f>0+O8+O13+O22+O27+O84</f>
        <v>0</v>
      </c>
      <c r="P2" t="s">
        <v>22</v>
      </c>
    </row>
    <row r="3" spans="1:18" ht="15" customHeight="1" x14ac:dyDescent="0.25">
      <c r="A3" t="s">
        <v>12</v>
      </c>
      <c r="B3" s="9" t="s">
        <v>14</v>
      </c>
      <c r="C3" s="37" t="s">
        <v>15</v>
      </c>
      <c r="D3" s="33"/>
      <c r="E3" s="10" t="s">
        <v>16</v>
      </c>
      <c r="F3" s="1"/>
      <c r="G3" s="8"/>
      <c r="H3" s="7" t="s">
        <v>152</v>
      </c>
      <c r="I3" s="30">
        <f>0+I8+I13+I22+I27+I84</f>
        <v>0</v>
      </c>
      <c r="O3" t="s">
        <v>19</v>
      </c>
      <c r="P3" t="s">
        <v>23</v>
      </c>
    </row>
    <row r="4" spans="1:18" ht="15" customHeight="1" x14ac:dyDescent="0.25">
      <c r="A4" t="s">
        <v>17</v>
      </c>
      <c r="B4" s="12" t="s">
        <v>18</v>
      </c>
      <c r="C4" s="38" t="s">
        <v>717</v>
      </c>
      <c r="D4" s="39"/>
      <c r="E4" s="13" t="s">
        <v>170</v>
      </c>
      <c r="F4" s="5"/>
      <c r="G4" s="5"/>
      <c r="H4" s="14"/>
      <c r="I4" s="14"/>
      <c r="O4" t="s">
        <v>20</v>
      </c>
      <c r="P4" t="s">
        <v>23</v>
      </c>
    </row>
    <row r="5" spans="1:18" ht="12.75" customHeight="1" x14ac:dyDescent="0.2">
      <c r="A5" s="36" t="s">
        <v>26</v>
      </c>
      <c r="B5" s="36" t="s">
        <v>28</v>
      </c>
      <c r="C5" s="36" t="s">
        <v>30</v>
      </c>
      <c r="D5" s="36" t="s">
        <v>31</v>
      </c>
      <c r="E5" s="36" t="s">
        <v>32</v>
      </c>
      <c r="F5" s="36" t="s">
        <v>34</v>
      </c>
      <c r="G5" s="36" t="s">
        <v>36</v>
      </c>
      <c r="H5" s="36" t="s">
        <v>38</v>
      </c>
      <c r="I5" s="36"/>
      <c r="O5" t="s">
        <v>21</v>
      </c>
      <c r="P5" t="s">
        <v>23</v>
      </c>
    </row>
    <row r="6" spans="1:18" ht="12.75" customHeight="1" x14ac:dyDescent="0.2">
      <c r="A6" s="36"/>
      <c r="B6" s="36"/>
      <c r="C6" s="36"/>
      <c r="D6" s="36"/>
      <c r="E6" s="36"/>
      <c r="F6" s="36"/>
      <c r="G6" s="36"/>
      <c r="H6" s="11" t="s">
        <v>39</v>
      </c>
      <c r="I6" s="11" t="s">
        <v>41</v>
      </c>
    </row>
    <row r="7" spans="1:18" ht="12.75" customHeight="1" x14ac:dyDescent="0.2">
      <c r="A7" s="11" t="s">
        <v>27</v>
      </c>
      <c r="B7" s="11" t="s">
        <v>29</v>
      </c>
      <c r="C7" s="11" t="s">
        <v>23</v>
      </c>
      <c r="D7" s="11" t="s">
        <v>22</v>
      </c>
      <c r="E7" s="11" t="s">
        <v>33</v>
      </c>
      <c r="F7" s="11" t="s">
        <v>35</v>
      </c>
      <c r="G7" s="11" t="s">
        <v>37</v>
      </c>
      <c r="H7" s="11" t="s">
        <v>40</v>
      </c>
      <c r="I7" s="11" t="s">
        <v>42</v>
      </c>
    </row>
    <row r="8" spans="1:18" ht="12.75" customHeight="1" x14ac:dyDescent="0.2">
      <c r="A8" s="14" t="s">
        <v>43</v>
      </c>
      <c r="B8" s="14"/>
      <c r="C8" s="18" t="s">
        <v>27</v>
      </c>
      <c r="D8" s="14"/>
      <c r="E8" s="19" t="s">
        <v>44</v>
      </c>
      <c r="F8" s="14"/>
      <c r="G8" s="14"/>
      <c r="H8" s="14"/>
      <c r="I8" s="20">
        <f>0+Q8</f>
        <v>0</v>
      </c>
      <c r="O8">
        <f>0+R8</f>
        <v>0</v>
      </c>
      <c r="Q8">
        <f>0+I9</f>
        <v>0</v>
      </c>
      <c r="R8">
        <f>0+O9</f>
        <v>0</v>
      </c>
    </row>
    <row r="9" spans="1:18" x14ac:dyDescent="0.2">
      <c r="A9" s="17" t="s">
        <v>45</v>
      </c>
      <c r="B9" s="21" t="s">
        <v>29</v>
      </c>
      <c r="C9" s="21" t="s">
        <v>171</v>
      </c>
      <c r="D9" s="17" t="s">
        <v>47</v>
      </c>
      <c r="E9" s="22" t="s">
        <v>172</v>
      </c>
      <c r="F9" s="23" t="s">
        <v>89</v>
      </c>
      <c r="G9" s="24">
        <v>923.4</v>
      </c>
      <c r="H9" s="25"/>
      <c r="I9" s="25">
        <f>ROUND(ROUND(H9,2)*ROUND(G9,3),2)</f>
        <v>0</v>
      </c>
      <c r="O9">
        <f>(I9*21)/100</f>
        <v>0</v>
      </c>
      <c r="P9" t="s">
        <v>23</v>
      </c>
    </row>
    <row r="10" spans="1:18" x14ac:dyDescent="0.2">
      <c r="A10" s="26" t="s">
        <v>50</v>
      </c>
      <c r="E10" s="27" t="s">
        <v>173</v>
      </c>
    </row>
    <row r="11" spans="1:18" x14ac:dyDescent="0.2">
      <c r="A11" s="28" t="s">
        <v>52</v>
      </c>
      <c r="E11" s="29" t="s">
        <v>174</v>
      </c>
    </row>
    <row r="12" spans="1:18" ht="25.5" x14ac:dyDescent="0.2">
      <c r="A12" t="s">
        <v>54</v>
      </c>
      <c r="E12" s="27" t="s">
        <v>175</v>
      </c>
    </row>
    <row r="13" spans="1:18" ht="12.75" customHeight="1" x14ac:dyDescent="0.2">
      <c r="A13" s="5" t="s">
        <v>43</v>
      </c>
      <c r="B13" s="5"/>
      <c r="C13" s="31" t="s">
        <v>29</v>
      </c>
      <c r="D13" s="5"/>
      <c r="E13" s="19" t="s">
        <v>108</v>
      </c>
      <c r="F13" s="5"/>
      <c r="G13" s="5"/>
      <c r="H13" s="5"/>
      <c r="I13" s="32">
        <f>0+Q13</f>
        <v>0</v>
      </c>
      <c r="O13">
        <f>0+R13</f>
        <v>0</v>
      </c>
      <c r="Q13">
        <f>0+I14+I18</f>
        <v>0</v>
      </c>
      <c r="R13">
        <f>0+O14+O18</f>
        <v>0</v>
      </c>
    </row>
    <row r="14" spans="1:18" x14ac:dyDescent="0.2">
      <c r="A14" s="17" t="s">
        <v>45</v>
      </c>
      <c r="B14" s="21" t="s">
        <v>176</v>
      </c>
      <c r="C14" s="21" t="s">
        <v>177</v>
      </c>
      <c r="D14" s="17" t="s">
        <v>47</v>
      </c>
      <c r="E14" s="22" t="s">
        <v>178</v>
      </c>
      <c r="F14" s="23" t="s">
        <v>112</v>
      </c>
      <c r="G14" s="24">
        <v>486</v>
      </c>
      <c r="H14" s="25"/>
      <c r="I14" s="25">
        <f>ROUND(ROUND(H14,2)*ROUND(G14,3),2)</f>
        <v>0</v>
      </c>
      <c r="O14">
        <f>(I14*21)/100</f>
        <v>0</v>
      </c>
      <c r="P14" t="s">
        <v>23</v>
      </c>
    </row>
    <row r="15" spans="1:18" ht="25.5" x14ac:dyDescent="0.2">
      <c r="A15" s="26" t="s">
        <v>50</v>
      </c>
      <c r="E15" s="27" t="s">
        <v>179</v>
      </c>
    </row>
    <row r="16" spans="1:18" ht="51" x14ac:dyDescent="0.2">
      <c r="A16" s="28" t="s">
        <v>52</v>
      </c>
      <c r="E16" s="29" t="s">
        <v>180</v>
      </c>
    </row>
    <row r="17" spans="1:18" ht="395.25" x14ac:dyDescent="0.2">
      <c r="A17" t="s">
        <v>54</v>
      </c>
      <c r="E17" s="27" t="s">
        <v>181</v>
      </c>
    </row>
    <row r="18" spans="1:18" x14ac:dyDescent="0.2">
      <c r="A18" s="17" t="s">
        <v>45</v>
      </c>
      <c r="B18" s="21" t="s">
        <v>182</v>
      </c>
      <c r="C18" s="21" t="s">
        <v>183</v>
      </c>
      <c r="D18" s="17" t="s">
        <v>47</v>
      </c>
      <c r="E18" s="22" t="s">
        <v>184</v>
      </c>
      <c r="F18" s="23" t="s">
        <v>185</v>
      </c>
      <c r="G18" s="24">
        <v>1782</v>
      </c>
      <c r="H18" s="25"/>
      <c r="I18" s="25">
        <f>ROUND(ROUND(H18,2)*ROUND(G18,3),2)</f>
        <v>0</v>
      </c>
      <c r="O18">
        <f>(I18*21)/100</f>
        <v>0</v>
      </c>
      <c r="P18" t="s">
        <v>23</v>
      </c>
    </row>
    <row r="19" spans="1:18" ht="25.5" x14ac:dyDescent="0.2">
      <c r="A19" s="26" t="s">
        <v>50</v>
      </c>
      <c r="E19" s="27" t="s">
        <v>186</v>
      </c>
    </row>
    <row r="20" spans="1:18" ht="51" x14ac:dyDescent="0.2">
      <c r="A20" s="28" t="s">
        <v>52</v>
      </c>
      <c r="E20" s="29" t="s">
        <v>187</v>
      </c>
    </row>
    <row r="21" spans="1:18" ht="25.5" x14ac:dyDescent="0.2">
      <c r="A21" t="s">
        <v>54</v>
      </c>
      <c r="E21" s="27" t="s">
        <v>188</v>
      </c>
    </row>
    <row r="22" spans="1:18" ht="12.75" customHeight="1" x14ac:dyDescent="0.2">
      <c r="A22" s="5" t="s">
        <v>43</v>
      </c>
      <c r="B22" s="5"/>
      <c r="C22" s="31" t="s">
        <v>22</v>
      </c>
      <c r="D22" s="5"/>
      <c r="E22" s="19" t="s">
        <v>189</v>
      </c>
      <c r="F22" s="5"/>
      <c r="G22" s="5"/>
      <c r="H22" s="5"/>
      <c r="I22" s="32">
        <f>0+Q22</f>
        <v>0</v>
      </c>
      <c r="O22">
        <f>0+R22</f>
        <v>0</v>
      </c>
      <c r="Q22">
        <f>0+I23</f>
        <v>0</v>
      </c>
      <c r="R22">
        <f>0+O23</f>
        <v>0</v>
      </c>
    </row>
    <row r="23" spans="1:18" x14ac:dyDescent="0.2">
      <c r="A23" s="17" t="s">
        <v>45</v>
      </c>
      <c r="B23" s="21" t="s">
        <v>190</v>
      </c>
      <c r="C23" s="21" t="s">
        <v>191</v>
      </c>
      <c r="D23" s="17" t="s">
        <v>47</v>
      </c>
      <c r="E23" s="22" t="s">
        <v>192</v>
      </c>
      <c r="F23" s="23" t="s">
        <v>112</v>
      </c>
      <c r="G23" s="24">
        <v>25</v>
      </c>
      <c r="H23" s="25"/>
      <c r="I23" s="25">
        <f>ROUND(ROUND(H23,2)*ROUND(G23,3),2)</f>
        <v>0</v>
      </c>
      <c r="O23">
        <f>(I23*21)/100</f>
        <v>0</v>
      </c>
      <c r="P23" t="s">
        <v>23</v>
      </c>
    </row>
    <row r="24" spans="1:18" ht="25.5" x14ac:dyDescent="0.2">
      <c r="A24" s="26" t="s">
        <v>50</v>
      </c>
      <c r="E24" s="27" t="s">
        <v>193</v>
      </c>
    </row>
    <row r="25" spans="1:18" x14ac:dyDescent="0.2">
      <c r="A25" s="28" t="s">
        <v>52</v>
      </c>
      <c r="E25" s="29" t="s">
        <v>194</v>
      </c>
    </row>
    <row r="26" spans="1:18" ht="267.75" x14ac:dyDescent="0.2">
      <c r="A26" t="s">
        <v>54</v>
      </c>
      <c r="E26" s="27" t="s">
        <v>195</v>
      </c>
    </row>
    <row r="27" spans="1:18" ht="12.75" customHeight="1" x14ac:dyDescent="0.2">
      <c r="A27" s="5" t="s">
        <v>43</v>
      </c>
      <c r="B27" s="5"/>
      <c r="C27" s="31" t="s">
        <v>35</v>
      </c>
      <c r="D27" s="5"/>
      <c r="E27" s="19" t="s">
        <v>196</v>
      </c>
      <c r="F27" s="5"/>
      <c r="G27" s="5"/>
      <c r="H27" s="5"/>
      <c r="I27" s="32">
        <f>0+Q27</f>
        <v>0</v>
      </c>
      <c r="O27">
        <f>0+R27</f>
        <v>0</v>
      </c>
      <c r="Q27">
        <f>0+I28+I32+I36+I40+I44+I48+I52+I56+I60+I64+I68+I72+I76+I80</f>
        <v>0</v>
      </c>
      <c r="R27">
        <f>0+O28+O32+O36+O40+O44+O48+O52+O56+O60+O64+O68+O72+O76+O80</f>
        <v>0</v>
      </c>
    </row>
    <row r="28" spans="1:18" x14ac:dyDescent="0.2">
      <c r="A28" s="17" t="s">
        <v>45</v>
      </c>
      <c r="B28" s="21" t="s">
        <v>98</v>
      </c>
      <c r="C28" s="21" t="s">
        <v>197</v>
      </c>
      <c r="D28" s="17" t="s">
        <v>47</v>
      </c>
      <c r="E28" s="22" t="s">
        <v>198</v>
      </c>
      <c r="F28" s="23" t="s">
        <v>112</v>
      </c>
      <c r="G28" s="24">
        <v>442.42</v>
      </c>
      <c r="H28" s="25"/>
      <c r="I28" s="25">
        <f>ROUND(ROUND(H28,2)*ROUND(G28,3),2)</f>
        <v>0</v>
      </c>
      <c r="O28">
        <f>(I28*21)/100</f>
        <v>0</v>
      </c>
      <c r="P28" t="s">
        <v>23</v>
      </c>
    </row>
    <row r="29" spans="1:18" x14ac:dyDescent="0.2">
      <c r="A29" s="26" t="s">
        <v>50</v>
      </c>
      <c r="E29" s="27" t="s">
        <v>199</v>
      </c>
    </row>
    <row r="30" spans="1:18" ht="51" x14ac:dyDescent="0.2">
      <c r="A30" s="28" t="s">
        <v>52</v>
      </c>
      <c r="E30" s="29" t="s">
        <v>200</v>
      </c>
    </row>
    <row r="31" spans="1:18" ht="51" x14ac:dyDescent="0.2">
      <c r="A31" t="s">
        <v>54</v>
      </c>
      <c r="E31" s="27" t="s">
        <v>201</v>
      </c>
    </row>
    <row r="32" spans="1:18" x14ac:dyDescent="0.2">
      <c r="A32" s="17" t="s">
        <v>45</v>
      </c>
      <c r="B32" s="21" t="s">
        <v>202</v>
      </c>
      <c r="C32" s="21" t="s">
        <v>203</v>
      </c>
      <c r="D32" s="17" t="s">
        <v>47</v>
      </c>
      <c r="E32" s="22" t="s">
        <v>204</v>
      </c>
      <c r="F32" s="23" t="s">
        <v>185</v>
      </c>
      <c r="G32" s="24">
        <v>473.8</v>
      </c>
      <c r="H32" s="25"/>
      <c r="I32" s="25">
        <f>ROUND(ROUND(H32,2)*ROUND(G32,3),2)</f>
        <v>0</v>
      </c>
      <c r="O32">
        <f>(I32*21)/100</f>
        <v>0</v>
      </c>
      <c r="P32" t="s">
        <v>23</v>
      </c>
    </row>
    <row r="33" spans="1:16" x14ac:dyDescent="0.2">
      <c r="A33" s="26" t="s">
        <v>50</v>
      </c>
      <c r="E33" s="27" t="s">
        <v>205</v>
      </c>
    </row>
    <row r="34" spans="1:16" x14ac:dyDescent="0.2">
      <c r="A34" s="28" t="s">
        <v>52</v>
      </c>
      <c r="E34" s="29" t="s">
        <v>206</v>
      </c>
    </row>
    <row r="35" spans="1:16" ht="51" x14ac:dyDescent="0.2">
      <c r="A35" t="s">
        <v>54</v>
      </c>
      <c r="E35" s="27" t="s">
        <v>207</v>
      </c>
    </row>
    <row r="36" spans="1:16" x14ac:dyDescent="0.2">
      <c r="A36" s="17" t="s">
        <v>45</v>
      </c>
      <c r="B36" s="21" t="s">
        <v>208</v>
      </c>
      <c r="C36" s="21" t="s">
        <v>209</v>
      </c>
      <c r="D36" s="17" t="s">
        <v>47</v>
      </c>
      <c r="E36" s="22" t="s">
        <v>210</v>
      </c>
      <c r="F36" s="23" t="s">
        <v>112</v>
      </c>
      <c r="G36" s="24">
        <v>18.952000000000002</v>
      </c>
      <c r="H36" s="25"/>
      <c r="I36" s="25">
        <f>ROUND(ROUND(H36,2)*ROUND(G36,3),2)</f>
        <v>0</v>
      </c>
      <c r="O36">
        <f>(I36*21)/100</f>
        <v>0</v>
      </c>
      <c r="P36" t="s">
        <v>23</v>
      </c>
    </row>
    <row r="37" spans="1:16" x14ac:dyDescent="0.2">
      <c r="A37" s="26" t="s">
        <v>50</v>
      </c>
      <c r="E37" s="27" t="s">
        <v>211</v>
      </c>
    </row>
    <row r="38" spans="1:16" x14ac:dyDescent="0.2">
      <c r="A38" s="28" t="s">
        <v>52</v>
      </c>
      <c r="E38" s="29" t="s">
        <v>212</v>
      </c>
    </row>
    <row r="39" spans="1:16" ht="140.25" x14ac:dyDescent="0.2">
      <c r="A39" t="s">
        <v>54</v>
      </c>
      <c r="E39" s="27" t="s">
        <v>213</v>
      </c>
    </row>
    <row r="40" spans="1:16" x14ac:dyDescent="0.2">
      <c r="A40" s="17" t="s">
        <v>45</v>
      </c>
      <c r="B40" s="21" t="s">
        <v>214</v>
      </c>
      <c r="C40" s="21" t="s">
        <v>215</v>
      </c>
      <c r="D40" s="17" t="s">
        <v>29</v>
      </c>
      <c r="E40" s="22" t="s">
        <v>216</v>
      </c>
      <c r="F40" s="23" t="s">
        <v>185</v>
      </c>
      <c r="G40" s="24">
        <v>28</v>
      </c>
      <c r="H40" s="25"/>
      <c r="I40" s="25">
        <f>ROUND(ROUND(H40,2)*ROUND(G40,3),2)</f>
        <v>0</v>
      </c>
      <c r="O40">
        <f>(I40*21)/100</f>
        <v>0</v>
      </c>
      <c r="P40" t="s">
        <v>23</v>
      </c>
    </row>
    <row r="41" spans="1:16" ht="25.5" x14ac:dyDescent="0.2">
      <c r="A41" s="26" t="s">
        <v>50</v>
      </c>
      <c r="E41" s="27" t="s">
        <v>217</v>
      </c>
    </row>
    <row r="42" spans="1:16" x14ac:dyDescent="0.2">
      <c r="A42" s="28" t="s">
        <v>52</v>
      </c>
      <c r="E42" s="29" t="s">
        <v>218</v>
      </c>
    </row>
    <row r="43" spans="1:16" ht="165.75" x14ac:dyDescent="0.2">
      <c r="A43" t="s">
        <v>54</v>
      </c>
      <c r="E43" s="27" t="s">
        <v>219</v>
      </c>
    </row>
    <row r="44" spans="1:16" x14ac:dyDescent="0.2">
      <c r="A44" s="17" t="s">
        <v>45</v>
      </c>
      <c r="B44" s="21" t="s">
        <v>220</v>
      </c>
      <c r="C44" s="21" t="s">
        <v>221</v>
      </c>
      <c r="D44" s="17" t="s">
        <v>47</v>
      </c>
      <c r="E44" s="22" t="s">
        <v>222</v>
      </c>
      <c r="F44" s="23" t="s">
        <v>185</v>
      </c>
      <c r="G44" s="24">
        <v>978</v>
      </c>
      <c r="H44" s="25"/>
      <c r="I44" s="25">
        <f>ROUND(ROUND(H44,2)*ROUND(G44,3),2)</f>
        <v>0</v>
      </c>
      <c r="O44">
        <f>(I44*21)/100</f>
        <v>0</v>
      </c>
      <c r="P44" t="s">
        <v>23</v>
      </c>
    </row>
    <row r="45" spans="1:16" ht="25.5" x14ac:dyDescent="0.2">
      <c r="A45" s="26" t="s">
        <v>50</v>
      </c>
      <c r="E45" s="27" t="s">
        <v>223</v>
      </c>
    </row>
    <row r="46" spans="1:16" x14ac:dyDescent="0.2">
      <c r="A46" s="28" t="s">
        <v>52</v>
      </c>
      <c r="E46" s="29" t="s">
        <v>224</v>
      </c>
    </row>
    <row r="47" spans="1:16" ht="165.75" x14ac:dyDescent="0.2">
      <c r="A47" t="s">
        <v>54</v>
      </c>
      <c r="E47" s="27" t="s">
        <v>225</v>
      </c>
    </row>
    <row r="48" spans="1:16" ht="25.5" x14ac:dyDescent="0.2">
      <c r="A48" s="17" t="s">
        <v>45</v>
      </c>
      <c r="B48" s="21" t="s">
        <v>226</v>
      </c>
      <c r="C48" s="21" t="s">
        <v>227</v>
      </c>
      <c r="D48" s="17" t="s">
        <v>47</v>
      </c>
      <c r="E48" s="22" t="s">
        <v>228</v>
      </c>
      <c r="F48" s="23" t="s">
        <v>185</v>
      </c>
      <c r="G48" s="24">
        <v>13</v>
      </c>
      <c r="H48" s="25"/>
      <c r="I48" s="25">
        <f>ROUND(ROUND(H48,2)*ROUND(G48,3),2)</f>
        <v>0</v>
      </c>
      <c r="O48">
        <f>(I48*21)/100</f>
        <v>0</v>
      </c>
      <c r="P48" t="s">
        <v>23</v>
      </c>
    </row>
    <row r="49" spans="1:16" ht="25.5" x14ac:dyDescent="0.2">
      <c r="A49" s="26" t="s">
        <v>50</v>
      </c>
      <c r="E49" s="27" t="s">
        <v>229</v>
      </c>
    </row>
    <row r="50" spans="1:16" x14ac:dyDescent="0.2">
      <c r="A50" s="28" t="s">
        <v>52</v>
      </c>
      <c r="E50" s="29" t="s">
        <v>230</v>
      </c>
    </row>
    <row r="51" spans="1:16" ht="165.75" x14ac:dyDescent="0.2">
      <c r="A51" t="s">
        <v>54</v>
      </c>
      <c r="E51" s="27" t="s">
        <v>225</v>
      </c>
    </row>
    <row r="52" spans="1:16" x14ac:dyDescent="0.2">
      <c r="A52" s="17" t="s">
        <v>45</v>
      </c>
      <c r="B52" s="21" t="s">
        <v>231</v>
      </c>
      <c r="C52" s="21" t="s">
        <v>232</v>
      </c>
      <c r="D52" s="17" t="s">
        <v>47</v>
      </c>
      <c r="E52" s="22" t="s">
        <v>233</v>
      </c>
      <c r="F52" s="23" t="s">
        <v>185</v>
      </c>
      <c r="G52" s="24">
        <v>11</v>
      </c>
      <c r="H52" s="25"/>
      <c r="I52" s="25">
        <f>ROUND(ROUND(H52,2)*ROUND(G52,3),2)</f>
        <v>0</v>
      </c>
      <c r="O52">
        <f>(I52*21)/100</f>
        <v>0</v>
      </c>
      <c r="P52" t="s">
        <v>23</v>
      </c>
    </row>
    <row r="53" spans="1:16" ht="25.5" x14ac:dyDescent="0.2">
      <c r="A53" s="26" t="s">
        <v>50</v>
      </c>
      <c r="E53" s="27" t="s">
        <v>234</v>
      </c>
    </row>
    <row r="54" spans="1:16" x14ac:dyDescent="0.2">
      <c r="A54" s="28" t="s">
        <v>52</v>
      </c>
      <c r="E54" s="29" t="s">
        <v>235</v>
      </c>
    </row>
    <row r="55" spans="1:16" ht="191.25" x14ac:dyDescent="0.2">
      <c r="A55" t="s">
        <v>54</v>
      </c>
      <c r="E55" s="27" t="s">
        <v>236</v>
      </c>
    </row>
    <row r="56" spans="1:16" ht="25.5" x14ac:dyDescent="0.2">
      <c r="A56" s="17" t="s">
        <v>45</v>
      </c>
      <c r="B56" s="21" t="s">
        <v>237</v>
      </c>
      <c r="C56" s="21" t="s">
        <v>238</v>
      </c>
      <c r="D56" s="17" t="s">
        <v>47</v>
      </c>
      <c r="E56" s="22" t="s">
        <v>239</v>
      </c>
      <c r="F56" s="23" t="s">
        <v>185</v>
      </c>
      <c r="G56" s="24">
        <v>12</v>
      </c>
      <c r="H56" s="25"/>
      <c r="I56" s="25">
        <f>ROUND(ROUND(H56,2)*ROUND(G56,3),2)</f>
        <v>0</v>
      </c>
      <c r="O56">
        <f>(I56*21)/100</f>
        <v>0</v>
      </c>
      <c r="P56" t="s">
        <v>23</v>
      </c>
    </row>
    <row r="57" spans="1:16" ht="25.5" x14ac:dyDescent="0.2">
      <c r="A57" s="26" t="s">
        <v>50</v>
      </c>
      <c r="E57" s="27" t="s">
        <v>240</v>
      </c>
    </row>
    <row r="58" spans="1:16" x14ac:dyDescent="0.2">
      <c r="A58" s="28" t="s">
        <v>52</v>
      </c>
      <c r="E58" s="29" t="s">
        <v>241</v>
      </c>
    </row>
    <row r="59" spans="1:16" ht="191.25" x14ac:dyDescent="0.2">
      <c r="A59" t="s">
        <v>54</v>
      </c>
      <c r="E59" s="27" t="s">
        <v>236</v>
      </c>
    </row>
    <row r="60" spans="1:16" x14ac:dyDescent="0.2">
      <c r="A60" s="17" t="s">
        <v>45</v>
      </c>
      <c r="B60" s="21" t="s">
        <v>242</v>
      </c>
      <c r="C60" s="21" t="s">
        <v>243</v>
      </c>
      <c r="D60" s="17" t="s">
        <v>47</v>
      </c>
      <c r="E60" s="22" t="s">
        <v>244</v>
      </c>
      <c r="F60" s="23" t="s">
        <v>185</v>
      </c>
      <c r="G60" s="24">
        <v>6</v>
      </c>
      <c r="H60" s="25"/>
      <c r="I60" s="25">
        <f>ROUND(ROUND(H60,2)*ROUND(G60,3),2)</f>
        <v>0</v>
      </c>
      <c r="O60">
        <f>(I60*21)/100</f>
        <v>0</v>
      </c>
      <c r="P60" t="s">
        <v>23</v>
      </c>
    </row>
    <row r="61" spans="1:16" x14ac:dyDescent="0.2">
      <c r="A61" s="26" t="s">
        <v>50</v>
      </c>
      <c r="E61" s="27" t="s">
        <v>245</v>
      </c>
    </row>
    <row r="62" spans="1:16" x14ac:dyDescent="0.2">
      <c r="A62" s="28" t="s">
        <v>52</v>
      </c>
      <c r="E62" s="29" t="s">
        <v>246</v>
      </c>
    </row>
    <row r="63" spans="1:16" ht="191.25" x14ac:dyDescent="0.2">
      <c r="A63" t="s">
        <v>54</v>
      </c>
      <c r="E63" s="27" t="s">
        <v>236</v>
      </c>
    </row>
    <row r="64" spans="1:16" x14ac:dyDescent="0.2">
      <c r="A64" s="17" t="s">
        <v>45</v>
      </c>
      <c r="B64" s="21" t="s">
        <v>247</v>
      </c>
      <c r="C64" s="21" t="s">
        <v>248</v>
      </c>
      <c r="D64" s="17" t="s">
        <v>47</v>
      </c>
      <c r="E64" s="22" t="s">
        <v>249</v>
      </c>
      <c r="F64" s="23" t="s">
        <v>185</v>
      </c>
      <c r="G64" s="24">
        <v>267</v>
      </c>
      <c r="H64" s="25"/>
      <c r="I64" s="25">
        <f>ROUND(ROUND(H64,2)*ROUND(G64,3),2)</f>
        <v>0</v>
      </c>
      <c r="O64">
        <f>(I64*21)/100</f>
        <v>0</v>
      </c>
      <c r="P64" t="s">
        <v>23</v>
      </c>
    </row>
    <row r="65" spans="1:16" x14ac:dyDescent="0.2">
      <c r="A65" s="26" t="s">
        <v>50</v>
      </c>
      <c r="E65" s="27" t="s">
        <v>250</v>
      </c>
    </row>
    <row r="66" spans="1:16" x14ac:dyDescent="0.2">
      <c r="A66" s="28" t="s">
        <v>52</v>
      </c>
      <c r="E66" s="29" t="s">
        <v>251</v>
      </c>
    </row>
    <row r="67" spans="1:16" ht="191.25" x14ac:dyDescent="0.2">
      <c r="A67" t="s">
        <v>54</v>
      </c>
      <c r="E67" s="27" t="s">
        <v>236</v>
      </c>
    </row>
    <row r="68" spans="1:16" x14ac:dyDescent="0.2">
      <c r="A68" s="17" t="s">
        <v>45</v>
      </c>
      <c r="B68" s="21" t="s">
        <v>252</v>
      </c>
      <c r="C68" s="21" t="s">
        <v>253</v>
      </c>
      <c r="D68" s="17" t="s">
        <v>47</v>
      </c>
      <c r="E68" s="22" t="s">
        <v>254</v>
      </c>
      <c r="F68" s="23" t="s">
        <v>185</v>
      </c>
      <c r="G68" s="24">
        <v>473.8</v>
      </c>
      <c r="H68" s="25"/>
      <c r="I68" s="25">
        <f>ROUND(ROUND(H68,2)*ROUND(G68,3),2)</f>
        <v>0</v>
      </c>
      <c r="O68">
        <f>(I68*21)/100</f>
        <v>0</v>
      </c>
      <c r="P68" t="s">
        <v>23</v>
      </c>
    </row>
    <row r="69" spans="1:16" x14ac:dyDescent="0.2">
      <c r="A69" s="26" t="s">
        <v>50</v>
      </c>
      <c r="E69" s="27" t="s">
        <v>47</v>
      </c>
    </row>
    <row r="70" spans="1:16" x14ac:dyDescent="0.2">
      <c r="A70" s="28" t="s">
        <v>52</v>
      </c>
      <c r="E70" s="29" t="s">
        <v>206</v>
      </c>
    </row>
    <row r="71" spans="1:16" ht="89.25" x14ac:dyDescent="0.2">
      <c r="A71" t="s">
        <v>54</v>
      </c>
      <c r="E71" s="27" t="s">
        <v>255</v>
      </c>
    </row>
    <row r="72" spans="1:16" x14ac:dyDescent="0.2">
      <c r="A72" s="17" t="s">
        <v>45</v>
      </c>
      <c r="B72" s="21" t="s">
        <v>256</v>
      </c>
      <c r="C72" s="21" t="s">
        <v>257</v>
      </c>
      <c r="D72" s="17" t="s">
        <v>47</v>
      </c>
      <c r="E72" s="22" t="s">
        <v>258</v>
      </c>
      <c r="F72" s="23" t="s">
        <v>112</v>
      </c>
      <c r="G72" s="24">
        <v>38.64</v>
      </c>
      <c r="H72" s="25"/>
      <c r="I72" s="25">
        <f>ROUND(ROUND(H72,2)*ROUND(G72,3),2)</f>
        <v>0</v>
      </c>
      <c r="O72">
        <f>(I72*21)/100</f>
        <v>0</v>
      </c>
      <c r="P72" t="s">
        <v>23</v>
      </c>
    </row>
    <row r="73" spans="1:16" x14ac:dyDescent="0.2">
      <c r="A73" s="26" t="s">
        <v>50</v>
      </c>
      <c r="E73" s="27" t="s">
        <v>47</v>
      </c>
    </row>
    <row r="74" spans="1:16" x14ac:dyDescent="0.2">
      <c r="A74" s="28" t="s">
        <v>52</v>
      </c>
      <c r="E74" s="29" t="s">
        <v>259</v>
      </c>
    </row>
    <row r="75" spans="1:16" ht="165.75" x14ac:dyDescent="0.2">
      <c r="A75" t="s">
        <v>54</v>
      </c>
      <c r="E75" s="27" t="s">
        <v>260</v>
      </c>
    </row>
    <row r="76" spans="1:16" x14ac:dyDescent="0.2">
      <c r="A76" s="17" t="s">
        <v>45</v>
      </c>
      <c r="B76" s="21" t="s">
        <v>261</v>
      </c>
      <c r="C76" s="21" t="s">
        <v>215</v>
      </c>
      <c r="D76" s="17" t="s">
        <v>23</v>
      </c>
      <c r="E76" s="22" t="s">
        <v>216</v>
      </c>
      <c r="F76" s="23" t="s">
        <v>185</v>
      </c>
      <c r="G76" s="24">
        <v>7</v>
      </c>
      <c r="H76" s="25"/>
      <c r="I76" s="25">
        <f>ROUND(ROUND(H76,2)*ROUND(G76,3),2)</f>
        <v>0</v>
      </c>
      <c r="O76">
        <f>(I76*21)/100</f>
        <v>0</v>
      </c>
      <c r="P76" t="s">
        <v>23</v>
      </c>
    </row>
    <row r="77" spans="1:16" ht="25.5" x14ac:dyDescent="0.2">
      <c r="A77" s="26" t="s">
        <v>50</v>
      </c>
      <c r="E77" s="27" t="s">
        <v>262</v>
      </c>
    </row>
    <row r="78" spans="1:16" x14ac:dyDescent="0.2">
      <c r="A78" s="28" t="s">
        <v>52</v>
      </c>
      <c r="E78" s="29" t="s">
        <v>263</v>
      </c>
    </row>
    <row r="79" spans="1:16" ht="191.25" x14ac:dyDescent="0.2">
      <c r="A79" t="s">
        <v>54</v>
      </c>
      <c r="E79" s="27" t="s">
        <v>236</v>
      </c>
    </row>
    <row r="80" spans="1:16" x14ac:dyDescent="0.2">
      <c r="A80" s="17" t="s">
        <v>45</v>
      </c>
      <c r="B80" s="21" t="s">
        <v>264</v>
      </c>
      <c r="C80" s="21" t="s">
        <v>265</v>
      </c>
      <c r="D80" s="17" t="s">
        <v>47</v>
      </c>
      <c r="E80" s="22" t="s">
        <v>266</v>
      </c>
      <c r="F80" s="23" t="s">
        <v>185</v>
      </c>
      <c r="G80" s="24">
        <v>26</v>
      </c>
      <c r="H80" s="25"/>
      <c r="I80" s="25">
        <f>ROUND(ROUND(H80,2)*ROUND(G80,3),2)</f>
        <v>0</v>
      </c>
      <c r="O80">
        <f>(I80*21)/100</f>
        <v>0</v>
      </c>
      <c r="P80" t="s">
        <v>23</v>
      </c>
    </row>
    <row r="81" spans="1:18" x14ac:dyDescent="0.2">
      <c r="A81" s="26" t="s">
        <v>50</v>
      </c>
      <c r="E81" s="27" t="s">
        <v>267</v>
      </c>
    </row>
    <row r="82" spans="1:18" x14ac:dyDescent="0.2">
      <c r="A82" s="28" t="s">
        <v>52</v>
      </c>
      <c r="E82" s="29" t="s">
        <v>268</v>
      </c>
    </row>
    <row r="83" spans="1:18" ht="51" x14ac:dyDescent="0.2">
      <c r="A83" t="s">
        <v>54</v>
      </c>
      <c r="E83" s="27" t="s">
        <v>269</v>
      </c>
    </row>
    <row r="84" spans="1:18" ht="12.75" customHeight="1" x14ac:dyDescent="0.2">
      <c r="A84" s="5" t="s">
        <v>43</v>
      </c>
      <c r="B84" s="5"/>
      <c r="C84" s="31" t="s">
        <v>40</v>
      </c>
      <c r="D84" s="5"/>
      <c r="E84" s="19" t="s">
        <v>140</v>
      </c>
      <c r="F84" s="5"/>
      <c r="G84" s="5"/>
      <c r="H84" s="5"/>
      <c r="I84" s="32">
        <f>0+Q84</f>
        <v>0</v>
      </c>
      <c r="O84">
        <f>0+R84</f>
        <v>0</v>
      </c>
      <c r="Q84">
        <f>0+I85+I89+I93+I97+I101+I105+I109+I113+I117+I121+I125</f>
        <v>0</v>
      </c>
      <c r="R84">
        <f>0+O85+O89+O93+O97+O101+O105+O109+O113+O117+O121+O125</f>
        <v>0</v>
      </c>
    </row>
    <row r="85" spans="1:18" x14ac:dyDescent="0.2">
      <c r="A85" s="17" t="s">
        <v>45</v>
      </c>
      <c r="B85" s="21" t="s">
        <v>270</v>
      </c>
      <c r="C85" s="21" t="s">
        <v>271</v>
      </c>
      <c r="D85" s="17" t="s">
        <v>47</v>
      </c>
      <c r="E85" s="22" t="s">
        <v>272</v>
      </c>
      <c r="F85" s="23" t="s">
        <v>119</v>
      </c>
      <c r="G85" s="24">
        <v>460.2</v>
      </c>
      <c r="H85" s="25"/>
      <c r="I85" s="25">
        <f>ROUND(ROUND(H85,2)*ROUND(G85,3),2)</f>
        <v>0</v>
      </c>
      <c r="O85">
        <f>(I85*21)/100</f>
        <v>0</v>
      </c>
      <c r="P85" t="s">
        <v>23</v>
      </c>
    </row>
    <row r="86" spans="1:18" ht="38.25" x14ac:dyDescent="0.2">
      <c r="A86" s="26" t="s">
        <v>50</v>
      </c>
      <c r="E86" s="27" t="s">
        <v>273</v>
      </c>
    </row>
    <row r="87" spans="1:18" ht="38.25" x14ac:dyDescent="0.2">
      <c r="A87" s="28" t="s">
        <v>52</v>
      </c>
      <c r="E87" s="29" t="s">
        <v>274</v>
      </c>
    </row>
    <row r="88" spans="1:18" ht="76.5" x14ac:dyDescent="0.2">
      <c r="A88" t="s">
        <v>54</v>
      </c>
      <c r="E88" s="27" t="s">
        <v>275</v>
      </c>
    </row>
    <row r="89" spans="1:18" x14ac:dyDescent="0.2">
      <c r="A89" s="17" t="s">
        <v>45</v>
      </c>
      <c r="B89" s="21" t="s">
        <v>276</v>
      </c>
      <c r="C89" s="21" t="s">
        <v>277</v>
      </c>
      <c r="D89" s="17" t="s">
        <v>47</v>
      </c>
      <c r="E89" s="22" t="s">
        <v>278</v>
      </c>
      <c r="F89" s="23" t="s">
        <v>119</v>
      </c>
      <c r="G89" s="24">
        <v>599.17999999999995</v>
      </c>
      <c r="H89" s="25"/>
      <c r="I89" s="25">
        <f>ROUND(ROUND(H89,2)*ROUND(G89,3),2)</f>
        <v>0</v>
      </c>
      <c r="O89">
        <f>(I89*21)/100</f>
        <v>0</v>
      </c>
      <c r="P89" t="s">
        <v>23</v>
      </c>
    </row>
    <row r="90" spans="1:18" ht="25.5" x14ac:dyDescent="0.2">
      <c r="A90" s="26" t="s">
        <v>50</v>
      </c>
      <c r="E90" s="27" t="s">
        <v>279</v>
      </c>
    </row>
    <row r="91" spans="1:18" x14ac:dyDescent="0.2">
      <c r="A91" s="28" t="s">
        <v>52</v>
      </c>
      <c r="E91" s="29" t="s">
        <v>280</v>
      </c>
    </row>
    <row r="92" spans="1:18" ht="25.5" x14ac:dyDescent="0.2">
      <c r="A92" t="s">
        <v>54</v>
      </c>
      <c r="E92" s="27" t="s">
        <v>281</v>
      </c>
    </row>
    <row r="93" spans="1:18" x14ac:dyDescent="0.2">
      <c r="A93" s="17" t="s">
        <v>45</v>
      </c>
      <c r="B93" s="21" t="s">
        <v>282</v>
      </c>
      <c r="C93" s="21" t="s">
        <v>283</v>
      </c>
      <c r="D93" s="17" t="s">
        <v>47</v>
      </c>
      <c r="E93" s="22" t="s">
        <v>284</v>
      </c>
      <c r="F93" s="23" t="s">
        <v>119</v>
      </c>
      <c r="G93" s="24">
        <v>599.17999999999995</v>
      </c>
      <c r="H93" s="25"/>
      <c r="I93" s="25">
        <f>ROUND(ROUND(H93,2)*ROUND(G93,3),2)</f>
        <v>0</v>
      </c>
      <c r="O93">
        <f>(I93*21)/100</f>
        <v>0</v>
      </c>
      <c r="P93" t="s">
        <v>23</v>
      </c>
    </row>
    <row r="94" spans="1:18" x14ac:dyDescent="0.2">
      <c r="A94" s="26" t="s">
        <v>50</v>
      </c>
      <c r="E94" s="27" t="s">
        <v>285</v>
      </c>
    </row>
    <row r="95" spans="1:18" x14ac:dyDescent="0.2">
      <c r="A95" s="28" t="s">
        <v>52</v>
      </c>
      <c r="E95" s="29" t="s">
        <v>280</v>
      </c>
    </row>
    <row r="96" spans="1:18" ht="38.25" x14ac:dyDescent="0.2">
      <c r="A96" t="s">
        <v>54</v>
      </c>
      <c r="E96" s="27" t="s">
        <v>286</v>
      </c>
    </row>
    <row r="97" spans="1:16" x14ac:dyDescent="0.2">
      <c r="A97" s="17" t="s">
        <v>45</v>
      </c>
      <c r="B97" s="21" t="s">
        <v>287</v>
      </c>
      <c r="C97" s="21" t="s">
        <v>288</v>
      </c>
      <c r="D97" s="17" t="s">
        <v>47</v>
      </c>
      <c r="E97" s="22" t="s">
        <v>289</v>
      </c>
      <c r="F97" s="23" t="s">
        <v>119</v>
      </c>
      <c r="G97" s="24">
        <v>487.58</v>
      </c>
      <c r="H97" s="25"/>
      <c r="I97" s="25">
        <f>ROUND(ROUND(H97,2)*ROUND(G97,3),2)</f>
        <v>0</v>
      </c>
      <c r="O97">
        <f>(I97*21)/100</f>
        <v>0</v>
      </c>
      <c r="P97" t="s">
        <v>23</v>
      </c>
    </row>
    <row r="98" spans="1:16" ht="25.5" x14ac:dyDescent="0.2">
      <c r="A98" s="26" t="s">
        <v>50</v>
      </c>
      <c r="E98" s="27" t="s">
        <v>290</v>
      </c>
    </row>
    <row r="99" spans="1:16" ht="76.5" x14ac:dyDescent="0.2">
      <c r="A99" s="28" t="s">
        <v>52</v>
      </c>
      <c r="E99" s="29" t="s">
        <v>291</v>
      </c>
    </row>
    <row r="100" spans="1:16" ht="76.5" x14ac:dyDescent="0.2">
      <c r="A100" t="s">
        <v>54</v>
      </c>
      <c r="E100" s="27" t="s">
        <v>275</v>
      </c>
    </row>
    <row r="101" spans="1:16" x14ac:dyDescent="0.2">
      <c r="A101" s="17" t="s">
        <v>45</v>
      </c>
      <c r="B101" s="21" t="s">
        <v>292</v>
      </c>
      <c r="C101" s="21" t="s">
        <v>293</v>
      </c>
      <c r="D101" s="17" t="s">
        <v>47</v>
      </c>
      <c r="E101" s="22" t="s">
        <v>294</v>
      </c>
      <c r="F101" s="23" t="s">
        <v>119</v>
      </c>
      <c r="G101" s="24">
        <v>51.6</v>
      </c>
      <c r="H101" s="25"/>
      <c r="I101" s="25">
        <f>ROUND(ROUND(H101,2)*ROUND(G101,3),2)</f>
        <v>0</v>
      </c>
      <c r="O101">
        <f>(I101*21)/100</f>
        <v>0</v>
      </c>
      <c r="P101" t="s">
        <v>23</v>
      </c>
    </row>
    <row r="102" spans="1:16" ht="38.25" x14ac:dyDescent="0.2">
      <c r="A102" s="26" t="s">
        <v>50</v>
      </c>
      <c r="E102" s="27" t="s">
        <v>295</v>
      </c>
    </row>
    <row r="103" spans="1:16" x14ac:dyDescent="0.2">
      <c r="A103" s="28" t="s">
        <v>52</v>
      </c>
      <c r="E103" s="29" t="s">
        <v>296</v>
      </c>
    </row>
    <row r="104" spans="1:16" ht="76.5" x14ac:dyDescent="0.2">
      <c r="A104" t="s">
        <v>54</v>
      </c>
      <c r="E104" s="27" t="s">
        <v>275</v>
      </c>
    </row>
    <row r="105" spans="1:16" x14ac:dyDescent="0.2">
      <c r="A105" s="17" t="s">
        <v>45</v>
      </c>
      <c r="B105" s="21" t="s">
        <v>297</v>
      </c>
      <c r="C105" s="21" t="s">
        <v>298</v>
      </c>
      <c r="D105" s="17" t="s">
        <v>47</v>
      </c>
      <c r="E105" s="22" t="s">
        <v>299</v>
      </c>
      <c r="F105" s="23" t="s">
        <v>119</v>
      </c>
      <c r="G105" s="24">
        <v>44</v>
      </c>
      <c r="H105" s="25"/>
      <c r="I105" s="25">
        <f>ROUND(ROUND(H105,2)*ROUND(G105,3),2)</f>
        <v>0</v>
      </c>
      <c r="O105">
        <f>(I105*21)/100</f>
        <v>0</v>
      </c>
      <c r="P105" t="s">
        <v>23</v>
      </c>
    </row>
    <row r="106" spans="1:16" ht="38.25" x14ac:dyDescent="0.2">
      <c r="A106" s="26" t="s">
        <v>50</v>
      </c>
      <c r="E106" s="27" t="s">
        <v>300</v>
      </c>
    </row>
    <row r="107" spans="1:16" x14ac:dyDescent="0.2">
      <c r="A107" s="28" t="s">
        <v>52</v>
      </c>
      <c r="E107" s="29" t="s">
        <v>301</v>
      </c>
    </row>
    <row r="108" spans="1:16" ht="76.5" x14ac:dyDescent="0.2">
      <c r="A108" t="s">
        <v>54</v>
      </c>
      <c r="E108" s="27" t="s">
        <v>275</v>
      </c>
    </row>
    <row r="109" spans="1:16" x14ac:dyDescent="0.2">
      <c r="A109" s="17" t="s">
        <v>45</v>
      </c>
      <c r="B109" s="21" t="s">
        <v>302</v>
      </c>
      <c r="C109" s="21" t="s">
        <v>303</v>
      </c>
      <c r="D109" s="17" t="s">
        <v>47</v>
      </c>
      <c r="E109" s="22" t="s">
        <v>304</v>
      </c>
      <c r="F109" s="23" t="s">
        <v>119</v>
      </c>
      <c r="G109" s="24">
        <v>25</v>
      </c>
      <c r="H109" s="25"/>
      <c r="I109" s="25">
        <f>ROUND(ROUND(H109,2)*ROUND(G109,3),2)</f>
        <v>0</v>
      </c>
      <c r="O109">
        <f>(I109*21)/100</f>
        <v>0</v>
      </c>
      <c r="P109" t="s">
        <v>23</v>
      </c>
    </row>
    <row r="110" spans="1:16" x14ac:dyDescent="0.2">
      <c r="A110" s="26" t="s">
        <v>50</v>
      </c>
      <c r="E110" s="27" t="s">
        <v>305</v>
      </c>
    </row>
    <row r="111" spans="1:16" x14ac:dyDescent="0.2">
      <c r="A111" s="28" t="s">
        <v>52</v>
      </c>
      <c r="E111" s="29" t="s">
        <v>306</v>
      </c>
    </row>
    <row r="112" spans="1:16" ht="89.25" x14ac:dyDescent="0.2">
      <c r="A112" t="s">
        <v>54</v>
      </c>
      <c r="E112" s="27" t="s">
        <v>307</v>
      </c>
    </row>
    <row r="113" spans="1:16" ht="25.5" x14ac:dyDescent="0.2">
      <c r="A113" s="17" t="s">
        <v>45</v>
      </c>
      <c r="B113" s="21" t="s">
        <v>308</v>
      </c>
      <c r="C113" s="21" t="s">
        <v>309</v>
      </c>
      <c r="D113" s="17" t="s">
        <v>47</v>
      </c>
      <c r="E113" s="22" t="s">
        <v>310</v>
      </c>
      <c r="F113" s="23" t="s">
        <v>185</v>
      </c>
      <c r="G113" s="24">
        <v>88.5</v>
      </c>
      <c r="H113" s="25"/>
      <c r="I113" s="25">
        <f>ROUND(ROUND(H113,2)*ROUND(G113,3),2)</f>
        <v>0</v>
      </c>
      <c r="O113">
        <f>(I113*21)/100</f>
        <v>0</v>
      </c>
      <c r="P113" t="s">
        <v>23</v>
      </c>
    </row>
    <row r="114" spans="1:16" x14ac:dyDescent="0.2">
      <c r="A114" s="26" t="s">
        <v>50</v>
      </c>
      <c r="E114" s="27" t="s">
        <v>47</v>
      </c>
    </row>
    <row r="115" spans="1:16" ht="63.75" x14ac:dyDescent="0.2">
      <c r="A115" s="28" t="s">
        <v>52</v>
      </c>
      <c r="E115" s="29" t="s">
        <v>311</v>
      </c>
    </row>
    <row r="116" spans="1:16" ht="89.25" x14ac:dyDescent="0.2">
      <c r="A116" t="s">
        <v>54</v>
      </c>
      <c r="E116" s="27" t="s">
        <v>312</v>
      </c>
    </row>
    <row r="117" spans="1:16" ht="25.5" x14ac:dyDescent="0.2">
      <c r="A117" s="17" t="s">
        <v>45</v>
      </c>
      <c r="B117" s="21" t="s">
        <v>164</v>
      </c>
      <c r="C117" s="21" t="s">
        <v>165</v>
      </c>
      <c r="D117" s="17" t="s">
        <v>47</v>
      </c>
      <c r="E117" s="22" t="s">
        <v>166</v>
      </c>
      <c r="F117" s="23" t="s">
        <v>131</v>
      </c>
      <c r="G117" s="24">
        <v>3</v>
      </c>
      <c r="H117" s="25"/>
      <c r="I117" s="25">
        <f>ROUND(ROUND(H117,2)*ROUND(G117,3),2)</f>
        <v>0</v>
      </c>
      <c r="O117">
        <f>(I117*21)/100</f>
        <v>0</v>
      </c>
      <c r="P117" t="s">
        <v>23</v>
      </c>
    </row>
    <row r="118" spans="1:16" x14ac:dyDescent="0.2">
      <c r="A118" s="26" t="s">
        <v>50</v>
      </c>
      <c r="E118" s="27" t="s">
        <v>167</v>
      </c>
    </row>
    <row r="119" spans="1:16" ht="38.25" x14ac:dyDescent="0.2">
      <c r="A119" s="28" t="s">
        <v>52</v>
      </c>
      <c r="E119" s="29" t="s">
        <v>313</v>
      </c>
    </row>
    <row r="120" spans="1:16" ht="51" x14ac:dyDescent="0.2">
      <c r="A120" t="s">
        <v>54</v>
      </c>
      <c r="E120" s="27" t="s">
        <v>169</v>
      </c>
    </row>
    <row r="121" spans="1:16" x14ac:dyDescent="0.2">
      <c r="A121" s="17" t="s">
        <v>45</v>
      </c>
      <c r="B121" s="21" t="s">
        <v>314</v>
      </c>
      <c r="C121" s="21" t="s">
        <v>315</v>
      </c>
      <c r="D121" s="17" t="s">
        <v>47</v>
      </c>
      <c r="E121" s="22" t="s">
        <v>316</v>
      </c>
      <c r="F121" s="23" t="s">
        <v>131</v>
      </c>
      <c r="G121" s="24">
        <v>2</v>
      </c>
      <c r="H121" s="25"/>
      <c r="I121" s="25">
        <f>ROUND(ROUND(H121,2)*ROUND(G121,3),2)</f>
        <v>0</v>
      </c>
      <c r="O121">
        <f>(I121*21)/100</f>
        <v>0</v>
      </c>
      <c r="P121" t="s">
        <v>23</v>
      </c>
    </row>
    <row r="122" spans="1:16" x14ac:dyDescent="0.2">
      <c r="A122" s="26" t="s">
        <v>50</v>
      </c>
      <c r="E122" s="27" t="s">
        <v>317</v>
      </c>
    </row>
    <row r="123" spans="1:16" x14ac:dyDescent="0.2">
      <c r="A123" s="28" t="s">
        <v>52</v>
      </c>
      <c r="E123" s="29" t="s">
        <v>318</v>
      </c>
    </row>
    <row r="124" spans="1:16" ht="51" x14ac:dyDescent="0.2">
      <c r="A124" t="s">
        <v>54</v>
      </c>
      <c r="E124" s="27" t="s">
        <v>169</v>
      </c>
    </row>
    <row r="125" spans="1:16" x14ac:dyDescent="0.2">
      <c r="A125" s="17" t="s">
        <v>45</v>
      </c>
      <c r="B125" s="21" t="s">
        <v>319</v>
      </c>
      <c r="C125" s="21" t="s">
        <v>320</v>
      </c>
      <c r="D125" s="17" t="s">
        <v>47</v>
      </c>
      <c r="E125" s="22" t="s">
        <v>321</v>
      </c>
      <c r="F125" s="23" t="s">
        <v>131</v>
      </c>
      <c r="G125" s="24">
        <v>2</v>
      </c>
      <c r="H125" s="25"/>
      <c r="I125" s="25">
        <f>ROUND(ROUND(H125,2)*ROUND(G125,3),2)</f>
        <v>0</v>
      </c>
      <c r="O125">
        <f>(I125*21)/100</f>
        <v>0</v>
      </c>
      <c r="P125" t="s">
        <v>23</v>
      </c>
    </row>
    <row r="126" spans="1:16" x14ac:dyDescent="0.2">
      <c r="A126" s="26" t="s">
        <v>50</v>
      </c>
      <c r="E126" s="27" t="s">
        <v>322</v>
      </c>
    </row>
    <row r="127" spans="1:16" x14ac:dyDescent="0.2">
      <c r="A127" s="28" t="s">
        <v>52</v>
      </c>
      <c r="E127" s="29" t="s">
        <v>323</v>
      </c>
    </row>
    <row r="128" spans="1:16" ht="63.75" x14ac:dyDescent="0.2">
      <c r="A128" t="s">
        <v>54</v>
      </c>
      <c r="E128" s="27" t="s">
        <v>324</v>
      </c>
    </row>
  </sheetData>
  <mergeCells count="10">
    <mergeCell ref="F5:F6"/>
    <mergeCell ref="G5:G6"/>
    <mergeCell ref="H5:I5"/>
    <mergeCell ref="C3:D3"/>
    <mergeCell ref="C4:D4"/>
    <mergeCell ref="A5:A6"/>
    <mergeCell ref="B5:B6"/>
    <mergeCell ref="C5:C6"/>
    <mergeCell ref="D5:D6"/>
    <mergeCell ref="E5:E6"/>
  </mergeCells>
  <pageMargins left="0.75" right="0.75" top="1" bottom="1" header="0.5" footer="0.5"/>
  <pageSetup paperSize="9" fitToHeight="0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31"/>
  <sheetViews>
    <sheetView topLeftCell="B1" workbookViewId="0">
      <pane ySplit="7" topLeftCell="A8" activePane="bottomLeft" state="frozen"/>
      <selection pane="bottomLeft" activeCell="H9" sqref="H9"/>
    </sheetView>
  </sheetViews>
  <sheetFormatPr defaultColWidth="9.140625" defaultRowHeight="12.75" customHeight="1" x14ac:dyDescent="0.2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5" max="18" width="9.140625" hidden="1" customWidth="1"/>
  </cols>
  <sheetData>
    <row r="1" spans="1:18" ht="12.75" customHeight="1" x14ac:dyDescent="0.2">
      <c r="A1" t="s">
        <v>11</v>
      </c>
      <c r="B1" s="1"/>
      <c r="C1" s="1"/>
      <c r="D1" s="1"/>
      <c r="E1" s="1" t="s">
        <v>0</v>
      </c>
      <c r="F1" s="1"/>
      <c r="G1" s="1"/>
      <c r="H1" s="1"/>
      <c r="I1" s="1"/>
      <c r="P1" t="s">
        <v>22</v>
      </c>
    </row>
    <row r="2" spans="1:18" ht="25.15" customHeight="1" x14ac:dyDescent="0.2">
      <c r="B2" s="1"/>
      <c r="C2" s="1"/>
      <c r="D2" s="1"/>
      <c r="E2" s="2" t="s">
        <v>13</v>
      </c>
      <c r="F2" s="1"/>
      <c r="G2" s="1"/>
      <c r="H2" s="5"/>
      <c r="I2" s="5"/>
      <c r="O2">
        <f>0+O8+O13+O22+O27</f>
        <v>0</v>
      </c>
      <c r="P2" t="s">
        <v>22</v>
      </c>
    </row>
    <row r="3" spans="1:18" ht="15" customHeight="1" x14ac:dyDescent="0.25">
      <c r="A3" t="s">
        <v>12</v>
      </c>
      <c r="B3" s="9" t="s">
        <v>14</v>
      </c>
      <c r="C3" s="37" t="s">
        <v>15</v>
      </c>
      <c r="D3" s="33"/>
      <c r="E3" s="10" t="s">
        <v>16</v>
      </c>
      <c r="F3" s="1"/>
      <c r="G3" s="8"/>
      <c r="H3" s="7" t="s">
        <v>325</v>
      </c>
      <c r="I3" s="30">
        <f>0+I8+I13+I22+I27</f>
        <v>0</v>
      </c>
      <c r="O3" t="s">
        <v>19</v>
      </c>
      <c r="P3" t="s">
        <v>23</v>
      </c>
    </row>
    <row r="4" spans="1:18" ht="15" customHeight="1" x14ac:dyDescent="0.25">
      <c r="A4" t="s">
        <v>17</v>
      </c>
      <c r="B4" s="12" t="s">
        <v>18</v>
      </c>
      <c r="C4" s="38" t="s">
        <v>715</v>
      </c>
      <c r="D4" s="39"/>
      <c r="E4" s="13" t="s">
        <v>326</v>
      </c>
      <c r="F4" s="5"/>
      <c r="G4" s="5"/>
      <c r="H4" s="14"/>
      <c r="I4" s="14"/>
      <c r="O4" t="s">
        <v>20</v>
      </c>
      <c r="P4" t="s">
        <v>23</v>
      </c>
    </row>
    <row r="5" spans="1:18" ht="12.75" customHeight="1" x14ac:dyDescent="0.2">
      <c r="A5" s="36" t="s">
        <v>26</v>
      </c>
      <c r="B5" s="36" t="s">
        <v>28</v>
      </c>
      <c r="C5" s="36" t="s">
        <v>30</v>
      </c>
      <c r="D5" s="36" t="s">
        <v>31</v>
      </c>
      <c r="E5" s="36" t="s">
        <v>32</v>
      </c>
      <c r="F5" s="36" t="s">
        <v>34</v>
      </c>
      <c r="G5" s="36" t="s">
        <v>36</v>
      </c>
      <c r="H5" s="36" t="s">
        <v>38</v>
      </c>
      <c r="I5" s="36"/>
      <c r="O5" t="s">
        <v>21</v>
      </c>
      <c r="P5" t="s">
        <v>23</v>
      </c>
    </row>
    <row r="6" spans="1:18" ht="12.75" customHeight="1" x14ac:dyDescent="0.2">
      <c r="A6" s="36"/>
      <c r="B6" s="36"/>
      <c r="C6" s="36"/>
      <c r="D6" s="36"/>
      <c r="E6" s="36"/>
      <c r="F6" s="36"/>
      <c r="G6" s="36"/>
      <c r="H6" s="11" t="s">
        <v>39</v>
      </c>
      <c r="I6" s="11" t="s">
        <v>41</v>
      </c>
    </row>
    <row r="7" spans="1:18" ht="12.75" customHeight="1" x14ac:dyDescent="0.2">
      <c r="A7" s="11" t="s">
        <v>27</v>
      </c>
      <c r="B7" s="11" t="s">
        <v>29</v>
      </c>
      <c r="C7" s="11" t="s">
        <v>23</v>
      </c>
      <c r="D7" s="11" t="s">
        <v>22</v>
      </c>
      <c r="E7" s="11" t="s">
        <v>33</v>
      </c>
      <c r="F7" s="11" t="s">
        <v>35</v>
      </c>
      <c r="G7" s="11" t="s">
        <v>37</v>
      </c>
      <c r="H7" s="11" t="s">
        <v>40</v>
      </c>
      <c r="I7" s="11" t="s">
        <v>42</v>
      </c>
    </row>
    <row r="8" spans="1:18" ht="12.75" customHeight="1" x14ac:dyDescent="0.2">
      <c r="A8" s="14" t="s">
        <v>43</v>
      </c>
      <c r="B8" s="14"/>
      <c r="C8" s="18" t="s">
        <v>27</v>
      </c>
      <c r="D8" s="14"/>
      <c r="E8" s="19" t="s">
        <v>44</v>
      </c>
      <c r="F8" s="14"/>
      <c r="G8" s="14"/>
      <c r="H8" s="14"/>
      <c r="I8" s="20">
        <f>0+Q8</f>
        <v>0</v>
      </c>
      <c r="O8">
        <f>0+R8</f>
        <v>0</v>
      </c>
      <c r="Q8">
        <f>0+I9</f>
        <v>0</v>
      </c>
      <c r="R8">
        <f>0+O9</f>
        <v>0</v>
      </c>
    </row>
    <row r="9" spans="1:18" x14ac:dyDescent="0.2">
      <c r="A9" s="17" t="s">
        <v>45</v>
      </c>
      <c r="B9" s="21" t="s">
        <v>29</v>
      </c>
      <c r="C9" s="21" t="s">
        <v>171</v>
      </c>
      <c r="D9" s="17" t="s">
        <v>47</v>
      </c>
      <c r="E9" s="22" t="s">
        <v>172</v>
      </c>
      <c r="F9" s="23" t="s">
        <v>89</v>
      </c>
      <c r="G9" s="24">
        <v>330.03</v>
      </c>
      <c r="H9" s="25"/>
      <c r="I9" s="25">
        <f>ROUND(ROUND(H9,2)*ROUND(G9,3),2)</f>
        <v>0</v>
      </c>
      <c r="O9">
        <f>(I9*21)/100</f>
        <v>0</v>
      </c>
      <c r="P9" t="s">
        <v>23</v>
      </c>
    </row>
    <row r="10" spans="1:18" x14ac:dyDescent="0.2">
      <c r="A10" s="26" t="s">
        <v>50</v>
      </c>
      <c r="E10" s="27" t="s">
        <v>173</v>
      </c>
    </row>
    <row r="11" spans="1:18" x14ac:dyDescent="0.2">
      <c r="A11" s="28" t="s">
        <v>52</v>
      </c>
      <c r="E11" s="29" t="s">
        <v>327</v>
      </c>
    </row>
    <row r="12" spans="1:18" ht="25.5" x14ac:dyDescent="0.2">
      <c r="A12" t="s">
        <v>54</v>
      </c>
      <c r="E12" s="27" t="s">
        <v>175</v>
      </c>
    </row>
    <row r="13" spans="1:18" ht="12.75" customHeight="1" x14ac:dyDescent="0.2">
      <c r="A13" s="5" t="s">
        <v>43</v>
      </c>
      <c r="B13" s="5"/>
      <c r="C13" s="31" t="s">
        <v>29</v>
      </c>
      <c r="D13" s="5"/>
      <c r="E13" s="19" t="s">
        <v>108</v>
      </c>
      <c r="F13" s="5"/>
      <c r="G13" s="5"/>
      <c r="H13" s="5"/>
      <c r="I13" s="32">
        <f>0+Q13</f>
        <v>0</v>
      </c>
      <c r="O13">
        <f>0+R13</f>
        <v>0</v>
      </c>
      <c r="Q13">
        <f>0+I14+I18</f>
        <v>0</v>
      </c>
      <c r="R13">
        <f>0+O14+O18</f>
        <v>0</v>
      </c>
    </row>
    <row r="14" spans="1:18" x14ac:dyDescent="0.2">
      <c r="A14" s="17" t="s">
        <v>45</v>
      </c>
      <c r="B14" s="21" t="s">
        <v>29</v>
      </c>
      <c r="C14" s="21" t="s">
        <v>328</v>
      </c>
      <c r="D14" s="17" t="s">
        <v>47</v>
      </c>
      <c r="E14" s="22" t="s">
        <v>329</v>
      </c>
      <c r="F14" s="23" t="s">
        <v>112</v>
      </c>
      <c r="G14" s="24">
        <v>1158</v>
      </c>
      <c r="H14" s="25"/>
      <c r="I14" s="25">
        <f>ROUND(ROUND(H14,2)*ROUND(G14,3),2)</f>
        <v>0</v>
      </c>
      <c r="O14">
        <f>(I14*21)/100</f>
        <v>0</v>
      </c>
      <c r="P14" t="s">
        <v>23</v>
      </c>
    </row>
    <row r="15" spans="1:18" x14ac:dyDescent="0.2">
      <c r="A15" s="26" t="s">
        <v>50</v>
      </c>
      <c r="E15" s="27" t="s">
        <v>330</v>
      </c>
    </row>
    <row r="16" spans="1:18" ht="25.5" x14ac:dyDescent="0.2">
      <c r="A16" s="28" t="s">
        <v>52</v>
      </c>
      <c r="E16" s="29" t="s">
        <v>331</v>
      </c>
    </row>
    <row r="17" spans="1:18" ht="344.25" x14ac:dyDescent="0.2">
      <c r="A17" t="s">
        <v>54</v>
      </c>
      <c r="E17" s="27" t="s">
        <v>332</v>
      </c>
    </row>
    <row r="18" spans="1:18" x14ac:dyDescent="0.2">
      <c r="A18" s="17" t="s">
        <v>45</v>
      </c>
      <c r="B18" s="21" t="s">
        <v>23</v>
      </c>
      <c r="C18" s="21" t="s">
        <v>333</v>
      </c>
      <c r="D18" s="17" t="s">
        <v>47</v>
      </c>
      <c r="E18" s="22" t="s">
        <v>334</v>
      </c>
      <c r="F18" s="23" t="s">
        <v>112</v>
      </c>
      <c r="G18" s="24">
        <v>984.3</v>
      </c>
      <c r="H18" s="25"/>
      <c r="I18" s="25">
        <f>ROUND(ROUND(H18,2)*ROUND(G18,3),2)</f>
        <v>0</v>
      </c>
      <c r="O18">
        <f>(I18*21)/100</f>
        <v>0</v>
      </c>
      <c r="P18" t="s">
        <v>23</v>
      </c>
    </row>
    <row r="19" spans="1:18" x14ac:dyDescent="0.2">
      <c r="A19" s="26" t="s">
        <v>50</v>
      </c>
      <c r="E19" s="27" t="s">
        <v>335</v>
      </c>
    </row>
    <row r="20" spans="1:18" ht="25.5" x14ac:dyDescent="0.2">
      <c r="A20" s="28" t="s">
        <v>52</v>
      </c>
      <c r="E20" s="29" t="s">
        <v>336</v>
      </c>
    </row>
    <row r="21" spans="1:18" ht="229.5" x14ac:dyDescent="0.2">
      <c r="A21" t="s">
        <v>54</v>
      </c>
      <c r="E21" s="27" t="s">
        <v>337</v>
      </c>
    </row>
    <row r="22" spans="1:18" ht="12.75" customHeight="1" x14ac:dyDescent="0.2">
      <c r="A22" s="5" t="s">
        <v>43</v>
      </c>
      <c r="B22" s="5"/>
      <c r="C22" s="31" t="s">
        <v>64</v>
      </c>
      <c r="D22" s="5"/>
      <c r="E22" s="19" t="s">
        <v>338</v>
      </c>
      <c r="F22" s="5"/>
      <c r="G22" s="5"/>
      <c r="H22" s="5"/>
      <c r="I22" s="32">
        <f>0+Q22</f>
        <v>0</v>
      </c>
      <c r="O22">
        <f>0+R22</f>
        <v>0</v>
      </c>
      <c r="Q22">
        <f>0+I23</f>
        <v>0</v>
      </c>
      <c r="R22">
        <f>0+O23</f>
        <v>0</v>
      </c>
    </row>
    <row r="23" spans="1:18" x14ac:dyDescent="0.2">
      <c r="A23" s="17" t="s">
        <v>45</v>
      </c>
      <c r="B23" s="21" t="s">
        <v>42</v>
      </c>
      <c r="C23" s="21" t="s">
        <v>339</v>
      </c>
      <c r="D23" s="17" t="s">
        <v>47</v>
      </c>
      <c r="E23" s="22" t="s">
        <v>340</v>
      </c>
      <c r="F23" s="23" t="s">
        <v>119</v>
      </c>
      <c r="G23" s="24">
        <v>386</v>
      </c>
      <c r="H23" s="25"/>
      <c r="I23" s="25">
        <f>ROUND(ROUND(H23,2)*ROUND(G23,3),2)</f>
        <v>0</v>
      </c>
      <c r="O23">
        <f>(I23*21)/100</f>
        <v>0</v>
      </c>
      <c r="P23" t="s">
        <v>23</v>
      </c>
    </row>
    <row r="24" spans="1:18" x14ac:dyDescent="0.2">
      <c r="A24" s="26" t="s">
        <v>50</v>
      </c>
      <c r="E24" s="27" t="s">
        <v>341</v>
      </c>
    </row>
    <row r="25" spans="1:18" ht="25.5" x14ac:dyDescent="0.2">
      <c r="A25" s="28" t="s">
        <v>52</v>
      </c>
      <c r="E25" s="29" t="s">
        <v>342</v>
      </c>
    </row>
    <row r="26" spans="1:18" ht="255" x14ac:dyDescent="0.2">
      <c r="A26" t="s">
        <v>54</v>
      </c>
      <c r="E26" s="27" t="s">
        <v>343</v>
      </c>
    </row>
    <row r="27" spans="1:18" ht="12.75" customHeight="1" x14ac:dyDescent="0.2">
      <c r="A27" s="5" t="s">
        <v>43</v>
      </c>
      <c r="B27" s="5"/>
      <c r="C27" s="31" t="s">
        <v>40</v>
      </c>
      <c r="D27" s="5"/>
      <c r="E27" s="19" t="s">
        <v>140</v>
      </c>
      <c r="F27" s="5"/>
      <c r="G27" s="5"/>
      <c r="H27" s="5"/>
      <c r="I27" s="32">
        <f>0+Q27</f>
        <v>0</v>
      </c>
      <c r="O27">
        <f>0+R27</f>
        <v>0</v>
      </c>
      <c r="Q27">
        <f>0+I28</f>
        <v>0</v>
      </c>
      <c r="R27">
        <f>0+O28</f>
        <v>0</v>
      </c>
    </row>
    <row r="28" spans="1:18" x14ac:dyDescent="0.2">
      <c r="A28" s="17" t="s">
        <v>45</v>
      </c>
      <c r="B28" s="21" t="s">
        <v>344</v>
      </c>
      <c r="C28" s="21" t="s">
        <v>345</v>
      </c>
      <c r="D28" s="17" t="s">
        <v>47</v>
      </c>
      <c r="E28" s="22" t="s">
        <v>346</v>
      </c>
      <c r="F28" s="23" t="s">
        <v>131</v>
      </c>
      <c r="G28" s="24">
        <v>1</v>
      </c>
      <c r="H28" s="25"/>
      <c r="I28" s="25">
        <f>ROUND(ROUND(H28,2)*ROUND(G28,3),2)</f>
        <v>0</v>
      </c>
      <c r="O28">
        <f>(I28*21)/100</f>
        <v>0</v>
      </c>
      <c r="P28" t="s">
        <v>23</v>
      </c>
    </row>
    <row r="29" spans="1:18" x14ac:dyDescent="0.2">
      <c r="A29" s="26" t="s">
        <v>50</v>
      </c>
      <c r="E29" s="27" t="s">
        <v>347</v>
      </c>
    </row>
    <row r="30" spans="1:18" x14ac:dyDescent="0.2">
      <c r="A30" s="28" t="s">
        <v>52</v>
      </c>
      <c r="E30" s="29" t="s">
        <v>53</v>
      </c>
    </row>
    <row r="31" spans="1:18" ht="409.5" x14ac:dyDescent="0.2">
      <c r="A31" t="s">
        <v>54</v>
      </c>
      <c r="E31" s="27" t="s">
        <v>348</v>
      </c>
    </row>
  </sheetData>
  <mergeCells count="10">
    <mergeCell ref="F5:F6"/>
    <mergeCell ref="G5:G6"/>
    <mergeCell ref="H5:I5"/>
    <mergeCell ref="C3:D3"/>
    <mergeCell ref="C4:D4"/>
    <mergeCell ref="A5:A6"/>
    <mergeCell ref="B5:B6"/>
    <mergeCell ref="C5:C6"/>
    <mergeCell ref="D5:D6"/>
    <mergeCell ref="E5:E6"/>
  </mergeCells>
  <pageMargins left="0.75" right="0.75" top="1" bottom="1" header="0.5" footer="0.5"/>
  <pageSetup paperSize="9" fitToHeight="0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34"/>
  <sheetViews>
    <sheetView topLeftCell="B1" workbookViewId="0">
      <pane ySplit="7" topLeftCell="A8" activePane="bottomLeft" state="frozen"/>
      <selection pane="bottomLeft" activeCell="H9" sqref="H9"/>
    </sheetView>
  </sheetViews>
  <sheetFormatPr defaultColWidth="9.140625" defaultRowHeight="12.75" customHeight="1" x14ac:dyDescent="0.2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5" max="18" width="9.140625" hidden="1" customWidth="1"/>
  </cols>
  <sheetData>
    <row r="1" spans="1:18" ht="12.75" customHeight="1" x14ac:dyDescent="0.2">
      <c r="A1" t="s">
        <v>11</v>
      </c>
      <c r="B1" s="1"/>
      <c r="C1" s="1"/>
      <c r="D1" s="1"/>
      <c r="E1" s="1" t="s">
        <v>0</v>
      </c>
      <c r="F1" s="1"/>
      <c r="G1" s="1"/>
      <c r="H1" s="1"/>
      <c r="I1" s="1"/>
      <c r="P1" t="s">
        <v>22</v>
      </c>
    </row>
    <row r="2" spans="1:18" ht="25.15" customHeight="1" x14ac:dyDescent="0.2">
      <c r="B2" s="1"/>
      <c r="C2" s="1"/>
      <c r="D2" s="1"/>
      <c r="E2" s="2" t="s">
        <v>13</v>
      </c>
      <c r="F2" s="1"/>
      <c r="G2" s="1"/>
      <c r="H2" s="5"/>
      <c r="I2" s="5"/>
      <c r="O2">
        <f>0+O8+O13+O22</f>
        <v>0</v>
      </c>
      <c r="P2" t="s">
        <v>22</v>
      </c>
    </row>
    <row r="3" spans="1:18" ht="15" customHeight="1" x14ac:dyDescent="0.25">
      <c r="A3" t="s">
        <v>12</v>
      </c>
      <c r="B3" s="9" t="s">
        <v>14</v>
      </c>
      <c r="C3" s="37" t="s">
        <v>15</v>
      </c>
      <c r="D3" s="33"/>
      <c r="E3" s="10" t="s">
        <v>16</v>
      </c>
      <c r="F3" s="1"/>
      <c r="G3" s="8"/>
      <c r="H3" s="7" t="s">
        <v>325</v>
      </c>
      <c r="I3" s="30">
        <f>0+I8+I13+I22</f>
        <v>0</v>
      </c>
      <c r="O3" t="s">
        <v>19</v>
      </c>
      <c r="P3" t="s">
        <v>23</v>
      </c>
    </row>
    <row r="4" spans="1:18" ht="15" customHeight="1" x14ac:dyDescent="0.25">
      <c r="A4" t="s">
        <v>17</v>
      </c>
      <c r="B4" s="12" t="s">
        <v>18</v>
      </c>
      <c r="C4" s="38" t="s">
        <v>325</v>
      </c>
      <c r="D4" s="39"/>
      <c r="E4" s="13" t="s">
        <v>349</v>
      </c>
      <c r="F4" s="5"/>
      <c r="G4" s="5"/>
      <c r="H4" s="14"/>
      <c r="I4" s="14"/>
      <c r="O4" t="s">
        <v>20</v>
      </c>
      <c r="P4" t="s">
        <v>23</v>
      </c>
    </row>
    <row r="5" spans="1:18" ht="12.75" customHeight="1" x14ac:dyDescent="0.2">
      <c r="A5" s="36" t="s">
        <v>26</v>
      </c>
      <c r="B5" s="36" t="s">
        <v>28</v>
      </c>
      <c r="C5" s="36" t="s">
        <v>30</v>
      </c>
      <c r="D5" s="36" t="s">
        <v>31</v>
      </c>
      <c r="E5" s="36" t="s">
        <v>32</v>
      </c>
      <c r="F5" s="36" t="s">
        <v>34</v>
      </c>
      <c r="G5" s="36" t="s">
        <v>36</v>
      </c>
      <c r="H5" s="36" t="s">
        <v>38</v>
      </c>
      <c r="I5" s="36"/>
      <c r="O5" t="s">
        <v>21</v>
      </c>
      <c r="P5" t="s">
        <v>23</v>
      </c>
    </row>
    <row r="6" spans="1:18" ht="12.75" customHeight="1" x14ac:dyDescent="0.2">
      <c r="A6" s="36"/>
      <c r="B6" s="36"/>
      <c r="C6" s="36"/>
      <c r="D6" s="36"/>
      <c r="E6" s="36"/>
      <c r="F6" s="36"/>
      <c r="G6" s="36"/>
      <c r="H6" s="11" t="s">
        <v>39</v>
      </c>
      <c r="I6" s="11" t="s">
        <v>41</v>
      </c>
    </row>
    <row r="7" spans="1:18" ht="12.75" customHeight="1" x14ac:dyDescent="0.2">
      <c r="A7" s="11" t="s">
        <v>27</v>
      </c>
      <c r="B7" s="11" t="s">
        <v>29</v>
      </c>
      <c r="C7" s="11" t="s">
        <v>23</v>
      </c>
      <c r="D7" s="11" t="s">
        <v>22</v>
      </c>
      <c r="E7" s="11" t="s">
        <v>33</v>
      </c>
      <c r="F7" s="11" t="s">
        <v>35</v>
      </c>
      <c r="G7" s="11" t="s">
        <v>37</v>
      </c>
      <c r="H7" s="11" t="s">
        <v>40</v>
      </c>
      <c r="I7" s="11" t="s">
        <v>42</v>
      </c>
    </row>
    <row r="8" spans="1:18" ht="12.75" customHeight="1" x14ac:dyDescent="0.2">
      <c r="A8" s="14" t="s">
        <v>43</v>
      </c>
      <c r="B8" s="14"/>
      <c r="C8" s="18" t="s">
        <v>27</v>
      </c>
      <c r="D8" s="14"/>
      <c r="E8" s="19" t="s">
        <v>44</v>
      </c>
      <c r="F8" s="14"/>
      <c r="G8" s="14"/>
      <c r="H8" s="14"/>
      <c r="I8" s="20">
        <f>0+Q8</f>
        <v>0</v>
      </c>
      <c r="O8">
        <f>0+R8</f>
        <v>0</v>
      </c>
      <c r="Q8">
        <f>0+I9</f>
        <v>0</v>
      </c>
      <c r="R8">
        <f>0+O9</f>
        <v>0</v>
      </c>
    </row>
    <row r="9" spans="1:18" x14ac:dyDescent="0.2">
      <c r="A9" s="17" t="s">
        <v>45</v>
      </c>
      <c r="B9" s="21" t="s">
        <v>29</v>
      </c>
      <c r="C9" s="21" t="s">
        <v>171</v>
      </c>
      <c r="D9" s="17" t="s">
        <v>47</v>
      </c>
      <c r="E9" s="22" t="s">
        <v>172</v>
      </c>
      <c r="F9" s="23" t="s">
        <v>89</v>
      </c>
      <c r="G9" s="24">
        <v>187.07400000000001</v>
      </c>
      <c r="H9" s="25"/>
      <c r="I9" s="25">
        <f>ROUND(ROUND(H9,2)*ROUND(G9,3),2)</f>
        <v>0</v>
      </c>
      <c r="O9">
        <f>(I9*21)/100</f>
        <v>0</v>
      </c>
      <c r="P9" t="s">
        <v>23</v>
      </c>
    </row>
    <row r="10" spans="1:18" x14ac:dyDescent="0.2">
      <c r="A10" s="26" t="s">
        <v>50</v>
      </c>
      <c r="E10" s="27" t="s">
        <v>173</v>
      </c>
    </row>
    <row r="11" spans="1:18" x14ac:dyDescent="0.2">
      <c r="A11" s="28" t="s">
        <v>52</v>
      </c>
      <c r="E11" s="29" t="s">
        <v>350</v>
      </c>
    </row>
    <row r="12" spans="1:18" ht="25.5" x14ac:dyDescent="0.2">
      <c r="A12" t="s">
        <v>54</v>
      </c>
      <c r="E12" s="27" t="s">
        <v>175</v>
      </c>
    </row>
    <row r="13" spans="1:18" ht="12.75" customHeight="1" x14ac:dyDescent="0.2">
      <c r="A13" s="5" t="s">
        <v>43</v>
      </c>
      <c r="B13" s="5"/>
      <c r="C13" s="31" t="s">
        <v>29</v>
      </c>
      <c r="D13" s="5"/>
      <c r="E13" s="19" t="s">
        <v>108</v>
      </c>
      <c r="F13" s="5"/>
      <c r="G13" s="5"/>
      <c r="H13" s="5"/>
      <c r="I13" s="32">
        <f>0+Q13</f>
        <v>0</v>
      </c>
      <c r="O13">
        <f>0+R13</f>
        <v>0</v>
      </c>
      <c r="Q13">
        <f>0+I14+I18</f>
        <v>0</v>
      </c>
      <c r="R13">
        <f>0+O14+O18</f>
        <v>0</v>
      </c>
    </row>
    <row r="14" spans="1:18" x14ac:dyDescent="0.2">
      <c r="A14" s="17" t="s">
        <v>45</v>
      </c>
      <c r="B14" s="21" t="s">
        <v>29</v>
      </c>
      <c r="C14" s="21" t="s">
        <v>328</v>
      </c>
      <c r="D14" s="17" t="s">
        <v>47</v>
      </c>
      <c r="E14" s="22" t="s">
        <v>329</v>
      </c>
      <c r="F14" s="23" t="s">
        <v>112</v>
      </c>
      <c r="G14" s="24">
        <v>203.9</v>
      </c>
      <c r="H14" s="25"/>
      <c r="I14" s="25">
        <f>ROUND(ROUND(H14,2)*ROUND(G14,3),2)</f>
        <v>0</v>
      </c>
      <c r="O14">
        <f>(I14*21)/100</f>
        <v>0</v>
      </c>
      <c r="P14" t="s">
        <v>23</v>
      </c>
    </row>
    <row r="15" spans="1:18" x14ac:dyDescent="0.2">
      <c r="A15" s="26" t="s">
        <v>50</v>
      </c>
      <c r="E15" s="27" t="s">
        <v>330</v>
      </c>
    </row>
    <row r="16" spans="1:18" ht="63.75" x14ac:dyDescent="0.2">
      <c r="A16" s="28" t="s">
        <v>52</v>
      </c>
      <c r="E16" s="29" t="s">
        <v>351</v>
      </c>
    </row>
    <row r="17" spans="1:18" ht="344.25" x14ac:dyDescent="0.2">
      <c r="A17" t="s">
        <v>54</v>
      </c>
      <c r="E17" s="27" t="s">
        <v>332</v>
      </c>
    </row>
    <row r="18" spans="1:18" x14ac:dyDescent="0.2">
      <c r="A18" s="17" t="s">
        <v>45</v>
      </c>
      <c r="B18" s="21" t="s">
        <v>23</v>
      </c>
      <c r="C18" s="21" t="s">
        <v>333</v>
      </c>
      <c r="D18" s="17" t="s">
        <v>47</v>
      </c>
      <c r="E18" s="22" t="s">
        <v>334</v>
      </c>
      <c r="F18" s="23" t="s">
        <v>112</v>
      </c>
      <c r="G18" s="24">
        <v>105.44</v>
      </c>
      <c r="H18" s="25"/>
      <c r="I18" s="25">
        <f>ROUND(ROUND(H18,2)*ROUND(G18,3),2)</f>
        <v>0</v>
      </c>
      <c r="O18">
        <f>(I18*21)/100</f>
        <v>0</v>
      </c>
      <c r="P18" t="s">
        <v>23</v>
      </c>
    </row>
    <row r="19" spans="1:18" x14ac:dyDescent="0.2">
      <c r="A19" s="26" t="s">
        <v>50</v>
      </c>
      <c r="E19" s="27" t="s">
        <v>335</v>
      </c>
    </row>
    <row r="20" spans="1:18" ht="38.25" x14ac:dyDescent="0.2">
      <c r="A20" s="28" t="s">
        <v>52</v>
      </c>
      <c r="E20" s="29" t="s">
        <v>352</v>
      </c>
    </row>
    <row r="21" spans="1:18" ht="229.5" x14ac:dyDescent="0.2">
      <c r="A21" t="s">
        <v>54</v>
      </c>
      <c r="E21" s="27" t="s">
        <v>337</v>
      </c>
    </row>
    <row r="22" spans="1:18" ht="12.75" customHeight="1" x14ac:dyDescent="0.2">
      <c r="A22" s="5" t="s">
        <v>43</v>
      </c>
      <c r="B22" s="5"/>
      <c r="C22" s="31" t="s">
        <v>64</v>
      </c>
      <c r="D22" s="5"/>
      <c r="E22" s="19" t="s">
        <v>338</v>
      </c>
      <c r="F22" s="5"/>
      <c r="G22" s="5"/>
      <c r="H22" s="5"/>
      <c r="I22" s="32">
        <f>0+Q22</f>
        <v>0</v>
      </c>
      <c r="O22">
        <f>0+R22</f>
        <v>0</v>
      </c>
      <c r="Q22">
        <f>0+I23+I27+I31</f>
        <v>0</v>
      </c>
      <c r="R22">
        <f>0+O23+O27+O31</f>
        <v>0</v>
      </c>
    </row>
    <row r="23" spans="1:18" x14ac:dyDescent="0.2">
      <c r="A23" s="17" t="s">
        <v>45</v>
      </c>
      <c r="B23" s="21" t="s">
        <v>33</v>
      </c>
      <c r="C23" s="21" t="s">
        <v>353</v>
      </c>
      <c r="D23" s="17" t="s">
        <v>47</v>
      </c>
      <c r="E23" s="22" t="s">
        <v>354</v>
      </c>
      <c r="F23" s="23" t="s">
        <v>119</v>
      </c>
      <c r="G23" s="24">
        <v>65.900000000000006</v>
      </c>
      <c r="H23" s="25"/>
      <c r="I23" s="25">
        <f>ROUND(ROUND(H23,2)*ROUND(G23,3),2)</f>
        <v>0</v>
      </c>
      <c r="O23">
        <f>(I23*21)/100</f>
        <v>0</v>
      </c>
      <c r="P23" t="s">
        <v>23</v>
      </c>
    </row>
    <row r="24" spans="1:18" x14ac:dyDescent="0.2">
      <c r="A24" s="26" t="s">
        <v>50</v>
      </c>
      <c r="E24" s="27" t="s">
        <v>355</v>
      </c>
    </row>
    <row r="25" spans="1:18" ht="25.5" x14ac:dyDescent="0.2">
      <c r="A25" s="28" t="s">
        <v>52</v>
      </c>
      <c r="E25" s="29" t="s">
        <v>356</v>
      </c>
    </row>
    <row r="26" spans="1:18" ht="255" x14ac:dyDescent="0.2">
      <c r="A26" t="s">
        <v>54</v>
      </c>
      <c r="E26" s="27" t="s">
        <v>357</v>
      </c>
    </row>
    <row r="27" spans="1:18" x14ac:dyDescent="0.2">
      <c r="A27" s="17" t="s">
        <v>45</v>
      </c>
      <c r="B27" s="21" t="s">
        <v>37</v>
      </c>
      <c r="C27" s="21" t="s">
        <v>358</v>
      </c>
      <c r="D27" s="17" t="s">
        <v>47</v>
      </c>
      <c r="E27" s="22" t="s">
        <v>359</v>
      </c>
      <c r="F27" s="23" t="s">
        <v>131</v>
      </c>
      <c r="G27" s="24">
        <v>18</v>
      </c>
      <c r="H27" s="25"/>
      <c r="I27" s="25">
        <f>ROUND(ROUND(H27,2)*ROUND(G27,3),2)</f>
        <v>0</v>
      </c>
      <c r="O27">
        <f>(I27*21)/100</f>
        <v>0</v>
      </c>
      <c r="P27" t="s">
        <v>23</v>
      </c>
    </row>
    <row r="28" spans="1:18" x14ac:dyDescent="0.2">
      <c r="A28" s="26" t="s">
        <v>50</v>
      </c>
      <c r="E28" s="27" t="s">
        <v>360</v>
      </c>
    </row>
    <row r="29" spans="1:18" x14ac:dyDescent="0.2">
      <c r="A29" s="28" t="s">
        <v>52</v>
      </c>
      <c r="E29" s="29" t="s">
        <v>361</v>
      </c>
    </row>
    <row r="30" spans="1:18" ht="76.5" x14ac:dyDescent="0.2">
      <c r="A30" t="s">
        <v>54</v>
      </c>
      <c r="E30" s="27" t="s">
        <v>362</v>
      </c>
    </row>
    <row r="31" spans="1:18" x14ac:dyDescent="0.2">
      <c r="A31" s="17" t="s">
        <v>45</v>
      </c>
      <c r="B31" s="21" t="s">
        <v>80</v>
      </c>
      <c r="C31" s="21" t="s">
        <v>363</v>
      </c>
      <c r="D31" s="17" t="s">
        <v>47</v>
      </c>
      <c r="E31" s="22" t="s">
        <v>364</v>
      </c>
      <c r="F31" s="23" t="s">
        <v>131</v>
      </c>
      <c r="G31" s="24">
        <v>15</v>
      </c>
      <c r="H31" s="25"/>
      <c r="I31" s="25">
        <f>ROUND(ROUND(H31,2)*ROUND(G31,3),2)</f>
        <v>0</v>
      </c>
      <c r="O31">
        <f>(I31*21)/100</f>
        <v>0</v>
      </c>
      <c r="P31" t="s">
        <v>23</v>
      </c>
    </row>
    <row r="32" spans="1:18" x14ac:dyDescent="0.2">
      <c r="A32" s="26" t="s">
        <v>50</v>
      </c>
      <c r="E32" s="27" t="s">
        <v>365</v>
      </c>
    </row>
    <row r="33" spans="1:5" x14ac:dyDescent="0.2">
      <c r="A33" s="28" t="s">
        <v>52</v>
      </c>
      <c r="E33" s="29" t="s">
        <v>366</v>
      </c>
    </row>
    <row r="34" spans="1:5" ht="267.75" x14ac:dyDescent="0.2">
      <c r="A34" t="s">
        <v>54</v>
      </c>
      <c r="E34" s="27" t="s">
        <v>367</v>
      </c>
    </row>
  </sheetData>
  <mergeCells count="10">
    <mergeCell ref="F5:F6"/>
    <mergeCell ref="G5:G6"/>
    <mergeCell ref="H5:I5"/>
    <mergeCell ref="C3:D3"/>
    <mergeCell ref="C4:D4"/>
    <mergeCell ref="A5:A6"/>
    <mergeCell ref="B5:B6"/>
    <mergeCell ref="C5:C6"/>
    <mergeCell ref="D5:D6"/>
    <mergeCell ref="E5:E6"/>
  </mergeCells>
  <pageMargins left="0.75" right="0.75" top="1" bottom="1" header="0.5" footer="0.5"/>
  <pageSetup paperSize="9" fitToHeight="0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466"/>
  <sheetViews>
    <sheetView workbookViewId="0">
      <pane ySplit="7" topLeftCell="A8" activePane="bottomLeft" state="frozen"/>
      <selection pane="bottomLeft" activeCell="H9" sqref="H9"/>
    </sheetView>
  </sheetViews>
  <sheetFormatPr defaultColWidth="9.140625" defaultRowHeight="12.75" customHeight="1" x14ac:dyDescent="0.2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5" max="18" width="9.140625" hidden="1" customWidth="1"/>
  </cols>
  <sheetData>
    <row r="1" spans="1:18" ht="12.75" customHeight="1" x14ac:dyDescent="0.2">
      <c r="A1" t="s">
        <v>11</v>
      </c>
      <c r="B1" s="1"/>
      <c r="C1" s="1"/>
      <c r="D1" s="1"/>
      <c r="E1" s="1" t="s">
        <v>0</v>
      </c>
      <c r="F1" s="1"/>
      <c r="G1" s="1"/>
      <c r="H1" s="1"/>
      <c r="I1" s="1"/>
      <c r="P1" t="s">
        <v>22</v>
      </c>
    </row>
    <row r="2" spans="1:18" ht="25.15" customHeight="1" x14ac:dyDescent="0.2">
      <c r="B2" s="1"/>
      <c r="C2" s="1"/>
      <c r="D2" s="1"/>
      <c r="E2" s="2" t="s">
        <v>13</v>
      </c>
      <c r="F2" s="1"/>
      <c r="G2" s="1"/>
      <c r="H2" s="5"/>
      <c r="I2" s="5"/>
      <c r="O2">
        <f>0+O8+O185+O334+O351+O396+O405+O414+O431+O440+O453+O462</f>
        <v>0</v>
      </c>
      <c r="P2" t="s">
        <v>22</v>
      </c>
    </row>
    <row r="3" spans="1:18" ht="15" customHeight="1" x14ac:dyDescent="0.25">
      <c r="A3" t="s">
        <v>12</v>
      </c>
      <c r="B3" s="9" t="s">
        <v>14</v>
      </c>
      <c r="C3" s="37" t="s">
        <v>15</v>
      </c>
      <c r="D3" s="33"/>
      <c r="E3" s="10" t="s">
        <v>16</v>
      </c>
      <c r="F3" s="1"/>
      <c r="G3" s="8"/>
      <c r="H3" s="7" t="s">
        <v>368</v>
      </c>
      <c r="I3" s="30">
        <f>0+I8+I185+I334+I351+I396+I405+I414+I431+I440+I453+I462</f>
        <v>0</v>
      </c>
      <c r="O3" t="s">
        <v>19</v>
      </c>
      <c r="P3" t="s">
        <v>23</v>
      </c>
    </row>
    <row r="4" spans="1:18" ht="15" customHeight="1" x14ac:dyDescent="0.25">
      <c r="A4" t="s">
        <v>17</v>
      </c>
      <c r="B4" s="12" t="s">
        <v>18</v>
      </c>
      <c r="C4" s="38" t="s">
        <v>368</v>
      </c>
      <c r="D4" s="39"/>
      <c r="E4" s="13" t="s">
        <v>369</v>
      </c>
      <c r="F4" s="5"/>
      <c r="G4" s="5"/>
      <c r="H4" s="14"/>
      <c r="I4" s="14"/>
      <c r="O4" t="s">
        <v>20</v>
      </c>
      <c r="P4" t="s">
        <v>23</v>
      </c>
    </row>
    <row r="5" spans="1:18" ht="12.75" customHeight="1" x14ac:dyDescent="0.2">
      <c r="A5" s="36" t="s">
        <v>26</v>
      </c>
      <c r="B5" s="36" t="s">
        <v>28</v>
      </c>
      <c r="C5" s="36" t="s">
        <v>30</v>
      </c>
      <c r="D5" s="36" t="s">
        <v>31</v>
      </c>
      <c r="E5" s="36" t="s">
        <v>32</v>
      </c>
      <c r="F5" s="36" t="s">
        <v>34</v>
      </c>
      <c r="G5" s="36" t="s">
        <v>36</v>
      </c>
      <c r="H5" s="36" t="s">
        <v>38</v>
      </c>
      <c r="I5" s="36"/>
      <c r="O5" t="s">
        <v>21</v>
      </c>
      <c r="P5" t="s">
        <v>23</v>
      </c>
    </row>
    <row r="6" spans="1:18" ht="12.75" customHeight="1" x14ac:dyDescent="0.2">
      <c r="A6" s="36"/>
      <c r="B6" s="36"/>
      <c r="C6" s="36"/>
      <c r="D6" s="36"/>
      <c r="E6" s="36"/>
      <c r="F6" s="36"/>
      <c r="G6" s="36"/>
      <c r="H6" s="11" t="s">
        <v>39</v>
      </c>
      <c r="I6" s="11" t="s">
        <v>41</v>
      </c>
    </row>
    <row r="7" spans="1:18" ht="12.75" customHeight="1" x14ac:dyDescent="0.2">
      <c r="A7" s="11" t="s">
        <v>27</v>
      </c>
      <c r="B7" s="11" t="s">
        <v>29</v>
      </c>
      <c r="C7" s="11" t="s">
        <v>23</v>
      </c>
      <c r="D7" s="11" t="s">
        <v>22</v>
      </c>
      <c r="E7" s="11" t="s">
        <v>33</v>
      </c>
      <c r="F7" s="11" t="s">
        <v>35</v>
      </c>
      <c r="G7" s="11" t="s">
        <v>37</v>
      </c>
      <c r="H7" s="11" t="s">
        <v>40</v>
      </c>
      <c r="I7" s="11" t="s">
        <v>42</v>
      </c>
    </row>
    <row r="8" spans="1:18" ht="12.75" customHeight="1" x14ac:dyDescent="0.2">
      <c r="A8" s="14" t="s">
        <v>43</v>
      </c>
      <c r="B8" s="14"/>
      <c r="C8" s="18" t="s">
        <v>370</v>
      </c>
      <c r="D8" s="14"/>
      <c r="E8" s="19" t="s">
        <v>371</v>
      </c>
      <c r="F8" s="14"/>
      <c r="G8" s="14"/>
      <c r="H8" s="14"/>
      <c r="I8" s="20">
        <f>0+Q8</f>
        <v>0</v>
      </c>
      <c r="O8">
        <f>0+R8</f>
        <v>0</v>
      </c>
      <c r="Q8">
        <f>0+I9+I13+I17+I21+I25+I29+I33+I37+I41+I45+I49+I53+I57+I61+I65+I69+I73+I77+I81+I85+I89+I93+I97+I101+I105+I109+I113+I117+I121+I125+I129+I133+I137+I141+I145+I149+I153+I157+I161+I165+I169+I173+I177+I181</f>
        <v>0</v>
      </c>
      <c r="R8">
        <f>0+O9+O13+O17+O21+O25+O29+O33+O37+O41+O45+O49+O53+O57+O61+O65+O69+O73+O77+O81+O85+O89+O93+O97+O101+O105+O109+O113+O117+O121+O125+O129+O133+O137+O141+O145+O149+O153+O157+O161+O165+O169+O173+O177+O181</f>
        <v>0</v>
      </c>
    </row>
    <row r="9" spans="1:18" x14ac:dyDescent="0.2">
      <c r="A9" s="17" t="s">
        <v>45</v>
      </c>
      <c r="B9" s="21" t="s">
        <v>116</v>
      </c>
      <c r="C9" s="21" t="s">
        <v>372</v>
      </c>
      <c r="D9" s="17" t="s">
        <v>47</v>
      </c>
      <c r="E9" s="22" t="s">
        <v>373</v>
      </c>
      <c r="F9" s="23" t="s">
        <v>131</v>
      </c>
      <c r="G9" s="24">
        <v>2</v>
      </c>
      <c r="H9" s="25"/>
      <c r="I9" s="25">
        <f>ROUND(ROUND(H9,2)*ROUND(G9,3),2)</f>
        <v>0</v>
      </c>
      <c r="O9">
        <f>(I9*21)/100</f>
        <v>0</v>
      </c>
      <c r="P9" t="s">
        <v>23</v>
      </c>
    </row>
    <row r="10" spans="1:18" x14ac:dyDescent="0.2">
      <c r="A10" s="26" t="s">
        <v>50</v>
      </c>
      <c r="E10" s="27" t="s">
        <v>47</v>
      </c>
    </row>
    <row r="11" spans="1:18" x14ac:dyDescent="0.2">
      <c r="A11" s="28" t="s">
        <v>52</v>
      </c>
      <c r="E11" s="29" t="s">
        <v>47</v>
      </c>
    </row>
    <row r="12" spans="1:18" x14ac:dyDescent="0.2">
      <c r="A12" t="s">
        <v>54</v>
      </c>
      <c r="E12" s="27" t="s">
        <v>47</v>
      </c>
    </row>
    <row r="13" spans="1:18" x14ac:dyDescent="0.2">
      <c r="A13" s="17" t="s">
        <v>45</v>
      </c>
      <c r="B13" s="21" t="s">
        <v>123</v>
      </c>
      <c r="C13" s="21" t="s">
        <v>374</v>
      </c>
      <c r="D13" s="17" t="s">
        <v>47</v>
      </c>
      <c r="E13" s="22" t="s">
        <v>375</v>
      </c>
      <c r="F13" s="23" t="s">
        <v>131</v>
      </c>
      <c r="G13" s="24">
        <v>13</v>
      </c>
      <c r="H13" s="25"/>
      <c r="I13" s="25">
        <f>ROUND(ROUND(H13,2)*ROUND(G13,3),2)</f>
        <v>0</v>
      </c>
      <c r="O13">
        <f>(I13*21)/100</f>
        <v>0</v>
      </c>
      <c r="P13" t="s">
        <v>23</v>
      </c>
    </row>
    <row r="14" spans="1:18" x14ac:dyDescent="0.2">
      <c r="A14" s="26" t="s">
        <v>50</v>
      </c>
      <c r="E14" s="27" t="s">
        <v>47</v>
      </c>
    </row>
    <row r="15" spans="1:18" x14ac:dyDescent="0.2">
      <c r="A15" s="28" t="s">
        <v>52</v>
      </c>
      <c r="E15" s="29" t="s">
        <v>47</v>
      </c>
    </row>
    <row r="16" spans="1:18" x14ac:dyDescent="0.2">
      <c r="A16" t="s">
        <v>54</v>
      </c>
      <c r="E16" s="27" t="s">
        <v>47</v>
      </c>
    </row>
    <row r="17" spans="1:16" ht="25.5" x14ac:dyDescent="0.2">
      <c r="A17" s="17" t="s">
        <v>45</v>
      </c>
      <c r="B17" s="21" t="s">
        <v>176</v>
      </c>
      <c r="C17" s="21" t="s">
        <v>376</v>
      </c>
      <c r="D17" s="17" t="s">
        <v>47</v>
      </c>
      <c r="E17" s="22" t="s">
        <v>377</v>
      </c>
      <c r="F17" s="23" t="s">
        <v>119</v>
      </c>
      <c r="G17" s="24">
        <v>12</v>
      </c>
      <c r="H17" s="25"/>
      <c r="I17" s="25">
        <f>ROUND(ROUND(H17,2)*ROUND(G17,3),2)</f>
        <v>0</v>
      </c>
      <c r="O17">
        <f>(I17*21)/100</f>
        <v>0</v>
      </c>
      <c r="P17" t="s">
        <v>23</v>
      </c>
    </row>
    <row r="18" spans="1:16" x14ac:dyDescent="0.2">
      <c r="A18" s="26" t="s">
        <v>50</v>
      </c>
      <c r="E18" s="27" t="s">
        <v>47</v>
      </c>
    </row>
    <row r="19" spans="1:16" x14ac:dyDescent="0.2">
      <c r="A19" s="28" t="s">
        <v>52</v>
      </c>
      <c r="E19" s="29" t="s">
        <v>378</v>
      </c>
    </row>
    <row r="20" spans="1:16" x14ac:dyDescent="0.2">
      <c r="A20" t="s">
        <v>54</v>
      </c>
      <c r="E20" s="27" t="s">
        <v>47</v>
      </c>
    </row>
    <row r="21" spans="1:16" x14ac:dyDescent="0.2">
      <c r="A21" s="17" t="s">
        <v>45</v>
      </c>
      <c r="B21" s="21" t="s">
        <v>182</v>
      </c>
      <c r="C21" s="21" t="s">
        <v>379</v>
      </c>
      <c r="D21" s="17" t="s">
        <v>47</v>
      </c>
      <c r="E21" s="22" t="s">
        <v>380</v>
      </c>
      <c r="F21" s="23" t="s">
        <v>131</v>
      </c>
      <c r="G21" s="24">
        <v>15</v>
      </c>
      <c r="H21" s="25"/>
      <c r="I21" s="25">
        <f>ROUND(ROUND(H21,2)*ROUND(G21,3),2)</f>
        <v>0</v>
      </c>
      <c r="O21">
        <f>(I21*21)/100</f>
        <v>0</v>
      </c>
      <c r="P21" t="s">
        <v>23</v>
      </c>
    </row>
    <row r="22" spans="1:16" x14ac:dyDescent="0.2">
      <c r="A22" s="26" t="s">
        <v>50</v>
      </c>
      <c r="E22" s="27" t="s">
        <v>47</v>
      </c>
    </row>
    <row r="23" spans="1:16" x14ac:dyDescent="0.2">
      <c r="A23" s="28" t="s">
        <v>52</v>
      </c>
      <c r="E23" s="29" t="s">
        <v>381</v>
      </c>
    </row>
    <row r="24" spans="1:16" x14ac:dyDescent="0.2">
      <c r="A24" t="s">
        <v>54</v>
      </c>
      <c r="E24" s="27" t="s">
        <v>47</v>
      </c>
    </row>
    <row r="25" spans="1:16" ht="25.5" x14ac:dyDescent="0.2">
      <c r="A25" s="17" t="s">
        <v>45</v>
      </c>
      <c r="B25" s="21" t="s">
        <v>128</v>
      </c>
      <c r="C25" s="21" t="s">
        <v>382</v>
      </c>
      <c r="D25" s="17" t="s">
        <v>47</v>
      </c>
      <c r="E25" s="22" t="s">
        <v>383</v>
      </c>
      <c r="F25" s="23" t="s">
        <v>131</v>
      </c>
      <c r="G25" s="24">
        <v>2</v>
      </c>
      <c r="H25" s="25"/>
      <c r="I25" s="25">
        <f>ROUND(ROUND(H25,2)*ROUND(G25,3),2)</f>
        <v>0</v>
      </c>
      <c r="O25">
        <f>(I25*21)/100</f>
        <v>0</v>
      </c>
      <c r="P25" t="s">
        <v>23</v>
      </c>
    </row>
    <row r="26" spans="1:16" x14ac:dyDescent="0.2">
      <c r="A26" s="26" t="s">
        <v>50</v>
      </c>
      <c r="E26" s="27" t="s">
        <v>47</v>
      </c>
    </row>
    <row r="27" spans="1:16" x14ac:dyDescent="0.2">
      <c r="A27" s="28" t="s">
        <v>52</v>
      </c>
      <c r="E27" s="29" t="s">
        <v>47</v>
      </c>
    </row>
    <row r="28" spans="1:16" x14ac:dyDescent="0.2">
      <c r="A28" t="s">
        <v>54</v>
      </c>
      <c r="E28" s="27" t="s">
        <v>47</v>
      </c>
    </row>
    <row r="29" spans="1:16" ht="25.5" x14ac:dyDescent="0.2">
      <c r="A29" s="17" t="s">
        <v>45</v>
      </c>
      <c r="B29" s="21" t="s">
        <v>135</v>
      </c>
      <c r="C29" s="21" t="s">
        <v>384</v>
      </c>
      <c r="D29" s="17" t="s">
        <v>47</v>
      </c>
      <c r="E29" s="22" t="s">
        <v>385</v>
      </c>
      <c r="F29" s="23" t="s">
        <v>131</v>
      </c>
      <c r="G29" s="24">
        <v>13</v>
      </c>
      <c r="H29" s="25"/>
      <c r="I29" s="25">
        <f>ROUND(ROUND(H29,2)*ROUND(G29,3),2)</f>
        <v>0</v>
      </c>
      <c r="O29">
        <f>(I29*21)/100</f>
        <v>0</v>
      </c>
      <c r="P29" t="s">
        <v>23</v>
      </c>
    </row>
    <row r="30" spans="1:16" x14ac:dyDescent="0.2">
      <c r="A30" s="26" t="s">
        <v>50</v>
      </c>
      <c r="E30" s="27" t="s">
        <v>47</v>
      </c>
    </row>
    <row r="31" spans="1:16" x14ac:dyDescent="0.2">
      <c r="A31" s="28" t="s">
        <v>52</v>
      </c>
      <c r="E31" s="29" t="s">
        <v>47</v>
      </c>
    </row>
    <row r="32" spans="1:16" x14ac:dyDescent="0.2">
      <c r="A32" t="s">
        <v>54</v>
      </c>
      <c r="E32" s="27" t="s">
        <v>47</v>
      </c>
    </row>
    <row r="33" spans="1:16" x14ac:dyDescent="0.2">
      <c r="A33" s="17" t="s">
        <v>45</v>
      </c>
      <c r="B33" s="21" t="s">
        <v>141</v>
      </c>
      <c r="C33" s="21" t="s">
        <v>386</v>
      </c>
      <c r="D33" s="17" t="s">
        <v>47</v>
      </c>
      <c r="E33" s="22" t="s">
        <v>387</v>
      </c>
      <c r="F33" s="23" t="s">
        <v>131</v>
      </c>
      <c r="G33" s="24">
        <v>15</v>
      </c>
      <c r="H33" s="25"/>
      <c r="I33" s="25">
        <f>ROUND(ROUND(H33,2)*ROUND(G33,3),2)</f>
        <v>0</v>
      </c>
      <c r="O33">
        <f>(I33*21)/100</f>
        <v>0</v>
      </c>
      <c r="P33" t="s">
        <v>23</v>
      </c>
    </row>
    <row r="34" spans="1:16" x14ac:dyDescent="0.2">
      <c r="A34" s="26" t="s">
        <v>50</v>
      </c>
      <c r="E34" s="27" t="s">
        <v>47</v>
      </c>
    </row>
    <row r="35" spans="1:16" x14ac:dyDescent="0.2">
      <c r="A35" s="28" t="s">
        <v>52</v>
      </c>
      <c r="E35" s="29" t="s">
        <v>381</v>
      </c>
    </row>
    <row r="36" spans="1:16" x14ac:dyDescent="0.2">
      <c r="A36" t="s">
        <v>54</v>
      </c>
      <c r="E36" s="27" t="s">
        <v>47</v>
      </c>
    </row>
    <row r="37" spans="1:16" ht="25.5" x14ac:dyDescent="0.2">
      <c r="A37" s="17" t="s">
        <v>45</v>
      </c>
      <c r="B37" s="21" t="s">
        <v>146</v>
      </c>
      <c r="C37" s="21" t="s">
        <v>388</v>
      </c>
      <c r="D37" s="17" t="s">
        <v>47</v>
      </c>
      <c r="E37" s="22" t="s">
        <v>389</v>
      </c>
      <c r="F37" s="23" t="s">
        <v>131</v>
      </c>
      <c r="G37" s="24">
        <v>2</v>
      </c>
      <c r="H37" s="25"/>
      <c r="I37" s="25">
        <f>ROUND(ROUND(H37,2)*ROUND(G37,3),2)</f>
        <v>0</v>
      </c>
      <c r="O37">
        <f>(I37*21)/100</f>
        <v>0</v>
      </c>
      <c r="P37" t="s">
        <v>23</v>
      </c>
    </row>
    <row r="38" spans="1:16" x14ac:dyDescent="0.2">
      <c r="A38" s="26" t="s">
        <v>50</v>
      </c>
      <c r="E38" s="27" t="s">
        <v>47</v>
      </c>
    </row>
    <row r="39" spans="1:16" x14ac:dyDescent="0.2">
      <c r="A39" s="28" t="s">
        <v>52</v>
      </c>
      <c r="E39" s="29" t="s">
        <v>47</v>
      </c>
    </row>
    <row r="40" spans="1:16" x14ac:dyDescent="0.2">
      <c r="A40" t="s">
        <v>54</v>
      </c>
      <c r="E40" s="27" t="s">
        <v>47</v>
      </c>
    </row>
    <row r="41" spans="1:16" ht="25.5" x14ac:dyDescent="0.2">
      <c r="A41" s="17" t="s">
        <v>45</v>
      </c>
      <c r="B41" s="21" t="s">
        <v>98</v>
      </c>
      <c r="C41" s="21" t="s">
        <v>390</v>
      </c>
      <c r="D41" s="17" t="s">
        <v>47</v>
      </c>
      <c r="E41" s="22" t="s">
        <v>391</v>
      </c>
      <c r="F41" s="23" t="s">
        <v>131</v>
      </c>
      <c r="G41" s="24">
        <v>13</v>
      </c>
      <c r="H41" s="25"/>
      <c r="I41" s="25">
        <f>ROUND(ROUND(H41,2)*ROUND(G41,3),2)</f>
        <v>0</v>
      </c>
      <c r="O41">
        <f>(I41*21)/100</f>
        <v>0</v>
      </c>
      <c r="P41" t="s">
        <v>23</v>
      </c>
    </row>
    <row r="42" spans="1:16" x14ac:dyDescent="0.2">
      <c r="A42" s="26" t="s">
        <v>50</v>
      </c>
      <c r="E42" s="27" t="s">
        <v>47</v>
      </c>
    </row>
    <row r="43" spans="1:16" x14ac:dyDescent="0.2">
      <c r="A43" s="28" t="s">
        <v>52</v>
      </c>
      <c r="E43" s="29" t="s">
        <v>47</v>
      </c>
    </row>
    <row r="44" spans="1:16" x14ac:dyDescent="0.2">
      <c r="A44" t="s">
        <v>54</v>
      </c>
      <c r="E44" s="27" t="s">
        <v>47</v>
      </c>
    </row>
    <row r="45" spans="1:16" ht="25.5" x14ac:dyDescent="0.2">
      <c r="A45" s="17" t="s">
        <v>45</v>
      </c>
      <c r="B45" s="21" t="s">
        <v>103</v>
      </c>
      <c r="C45" s="21" t="s">
        <v>392</v>
      </c>
      <c r="D45" s="17" t="s">
        <v>47</v>
      </c>
      <c r="E45" s="22" t="s">
        <v>393</v>
      </c>
      <c r="F45" s="23" t="s">
        <v>131</v>
      </c>
      <c r="G45" s="24">
        <v>15</v>
      </c>
      <c r="H45" s="25"/>
      <c r="I45" s="25">
        <f>ROUND(ROUND(H45,2)*ROUND(G45,3),2)</f>
        <v>0</v>
      </c>
      <c r="O45">
        <f>(I45*21)/100</f>
        <v>0</v>
      </c>
      <c r="P45" t="s">
        <v>23</v>
      </c>
    </row>
    <row r="46" spans="1:16" x14ac:dyDescent="0.2">
      <c r="A46" s="26" t="s">
        <v>50</v>
      </c>
      <c r="E46" s="27" t="s">
        <v>47</v>
      </c>
    </row>
    <row r="47" spans="1:16" x14ac:dyDescent="0.2">
      <c r="A47" s="28" t="s">
        <v>52</v>
      </c>
      <c r="E47" s="29" t="s">
        <v>394</v>
      </c>
    </row>
    <row r="48" spans="1:16" x14ac:dyDescent="0.2">
      <c r="A48" t="s">
        <v>54</v>
      </c>
      <c r="E48" s="27" t="s">
        <v>47</v>
      </c>
    </row>
    <row r="49" spans="1:16" ht="38.25" x14ac:dyDescent="0.2">
      <c r="A49" s="17" t="s">
        <v>45</v>
      </c>
      <c r="B49" s="21" t="s">
        <v>202</v>
      </c>
      <c r="C49" s="21" t="s">
        <v>395</v>
      </c>
      <c r="D49" s="17" t="s">
        <v>47</v>
      </c>
      <c r="E49" s="22" t="s">
        <v>396</v>
      </c>
      <c r="F49" s="23" t="s">
        <v>131</v>
      </c>
      <c r="G49" s="24">
        <v>9</v>
      </c>
      <c r="H49" s="25"/>
      <c r="I49" s="25">
        <f>ROUND(ROUND(H49,2)*ROUND(G49,3),2)</f>
        <v>0</v>
      </c>
      <c r="O49">
        <f>(I49*21)/100</f>
        <v>0</v>
      </c>
      <c r="P49" t="s">
        <v>23</v>
      </c>
    </row>
    <row r="50" spans="1:16" x14ac:dyDescent="0.2">
      <c r="A50" s="26" t="s">
        <v>50</v>
      </c>
      <c r="E50" s="27" t="s">
        <v>47</v>
      </c>
    </row>
    <row r="51" spans="1:16" x14ac:dyDescent="0.2">
      <c r="A51" s="28" t="s">
        <v>52</v>
      </c>
      <c r="E51" s="29" t="s">
        <v>47</v>
      </c>
    </row>
    <row r="52" spans="1:16" x14ac:dyDescent="0.2">
      <c r="A52" t="s">
        <v>54</v>
      </c>
      <c r="E52" s="27" t="s">
        <v>47</v>
      </c>
    </row>
    <row r="53" spans="1:16" ht="38.25" x14ac:dyDescent="0.2">
      <c r="A53" s="17" t="s">
        <v>45</v>
      </c>
      <c r="B53" s="21" t="s">
        <v>208</v>
      </c>
      <c r="C53" s="21" t="s">
        <v>397</v>
      </c>
      <c r="D53" s="17" t="s">
        <v>47</v>
      </c>
      <c r="E53" s="22" t="s">
        <v>398</v>
      </c>
      <c r="F53" s="23" t="s">
        <v>131</v>
      </c>
      <c r="G53" s="24">
        <v>4</v>
      </c>
      <c r="H53" s="25"/>
      <c r="I53" s="25">
        <f>ROUND(ROUND(H53,2)*ROUND(G53,3),2)</f>
        <v>0</v>
      </c>
      <c r="O53">
        <f>(I53*21)/100</f>
        <v>0</v>
      </c>
      <c r="P53" t="s">
        <v>23</v>
      </c>
    </row>
    <row r="54" spans="1:16" x14ac:dyDescent="0.2">
      <c r="A54" s="26" t="s">
        <v>50</v>
      </c>
      <c r="E54" s="27" t="s">
        <v>47</v>
      </c>
    </row>
    <row r="55" spans="1:16" x14ac:dyDescent="0.2">
      <c r="A55" s="28" t="s">
        <v>52</v>
      </c>
      <c r="E55" s="29" t="s">
        <v>47</v>
      </c>
    </row>
    <row r="56" spans="1:16" x14ac:dyDescent="0.2">
      <c r="A56" t="s">
        <v>54</v>
      </c>
      <c r="E56" s="27" t="s">
        <v>47</v>
      </c>
    </row>
    <row r="57" spans="1:16" ht="38.25" x14ac:dyDescent="0.2">
      <c r="A57" s="17" t="s">
        <v>45</v>
      </c>
      <c r="B57" s="21" t="s">
        <v>399</v>
      </c>
      <c r="C57" s="21" t="s">
        <v>400</v>
      </c>
      <c r="D57" s="17" t="s">
        <v>47</v>
      </c>
      <c r="E57" s="22" t="s">
        <v>401</v>
      </c>
      <c r="F57" s="23" t="s">
        <v>131</v>
      </c>
      <c r="G57" s="24">
        <v>2</v>
      </c>
      <c r="H57" s="25"/>
      <c r="I57" s="25">
        <f>ROUND(ROUND(H57,2)*ROUND(G57,3),2)</f>
        <v>0</v>
      </c>
      <c r="O57">
        <f>(I57*21)/100</f>
        <v>0</v>
      </c>
      <c r="P57" t="s">
        <v>23</v>
      </c>
    </row>
    <row r="58" spans="1:16" x14ac:dyDescent="0.2">
      <c r="A58" s="26" t="s">
        <v>50</v>
      </c>
      <c r="E58" s="27" t="s">
        <v>47</v>
      </c>
    </row>
    <row r="59" spans="1:16" x14ac:dyDescent="0.2">
      <c r="A59" s="28" t="s">
        <v>52</v>
      </c>
      <c r="E59" s="29" t="s">
        <v>47</v>
      </c>
    </row>
    <row r="60" spans="1:16" x14ac:dyDescent="0.2">
      <c r="A60" t="s">
        <v>54</v>
      </c>
      <c r="E60" s="27" t="s">
        <v>47</v>
      </c>
    </row>
    <row r="61" spans="1:16" ht="25.5" x14ac:dyDescent="0.2">
      <c r="A61" s="17" t="s">
        <v>45</v>
      </c>
      <c r="B61" s="21" t="s">
        <v>402</v>
      </c>
      <c r="C61" s="21" t="s">
        <v>403</v>
      </c>
      <c r="D61" s="17" t="s">
        <v>47</v>
      </c>
      <c r="E61" s="22" t="s">
        <v>404</v>
      </c>
      <c r="F61" s="23" t="s">
        <v>131</v>
      </c>
      <c r="G61" s="24">
        <v>45</v>
      </c>
      <c r="H61" s="25"/>
      <c r="I61" s="25">
        <f>ROUND(ROUND(H61,2)*ROUND(G61,3),2)</f>
        <v>0</v>
      </c>
      <c r="O61">
        <f>(I61*21)/100</f>
        <v>0</v>
      </c>
      <c r="P61" t="s">
        <v>23</v>
      </c>
    </row>
    <row r="62" spans="1:16" x14ac:dyDescent="0.2">
      <c r="A62" s="26" t="s">
        <v>50</v>
      </c>
      <c r="E62" s="27" t="s">
        <v>47</v>
      </c>
    </row>
    <row r="63" spans="1:16" x14ac:dyDescent="0.2">
      <c r="A63" s="28" t="s">
        <v>52</v>
      </c>
      <c r="E63" s="29" t="s">
        <v>405</v>
      </c>
    </row>
    <row r="64" spans="1:16" x14ac:dyDescent="0.2">
      <c r="A64" t="s">
        <v>54</v>
      </c>
      <c r="E64" s="27" t="s">
        <v>47</v>
      </c>
    </row>
    <row r="65" spans="1:16" x14ac:dyDescent="0.2">
      <c r="A65" s="17" t="s">
        <v>45</v>
      </c>
      <c r="B65" s="21" t="s">
        <v>214</v>
      </c>
      <c r="C65" s="21" t="s">
        <v>406</v>
      </c>
      <c r="D65" s="17" t="s">
        <v>47</v>
      </c>
      <c r="E65" s="22" t="s">
        <v>407</v>
      </c>
      <c r="F65" s="23" t="s">
        <v>131</v>
      </c>
      <c r="G65" s="24">
        <v>2</v>
      </c>
      <c r="H65" s="25"/>
      <c r="I65" s="25">
        <f>ROUND(ROUND(H65,2)*ROUND(G65,3),2)</f>
        <v>0</v>
      </c>
      <c r="O65">
        <f>(I65*21)/100</f>
        <v>0</v>
      </c>
      <c r="P65" t="s">
        <v>23</v>
      </c>
    </row>
    <row r="66" spans="1:16" x14ac:dyDescent="0.2">
      <c r="A66" s="26" t="s">
        <v>50</v>
      </c>
      <c r="E66" s="27" t="s">
        <v>47</v>
      </c>
    </row>
    <row r="67" spans="1:16" x14ac:dyDescent="0.2">
      <c r="A67" s="28" t="s">
        <v>52</v>
      </c>
      <c r="E67" s="29" t="s">
        <v>47</v>
      </c>
    </row>
    <row r="68" spans="1:16" x14ac:dyDescent="0.2">
      <c r="A68" t="s">
        <v>54</v>
      </c>
      <c r="E68" s="27" t="s">
        <v>47</v>
      </c>
    </row>
    <row r="69" spans="1:16" x14ac:dyDescent="0.2">
      <c r="A69" s="17" t="s">
        <v>45</v>
      </c>
      <c r="B69" s="21" t="s">
        <v>408</v>
      </c>
      <c r="C69" s="21" t="s">
        <v>409</v>
      </c>
      <c r="D69" s="17" t="s">
        <v>47</v>
      </c>
      <c r="E69" s="22" t="s">
        <v>410</v>
      </c>
      <c r="F69" s="23" t="s">
        <v>131</v>
      </c>
      <c r="G69" s="24">
        <v>12</v>
      </c>
      <c r="H69" s="25"/>
      <c r="I69" s="25">
        <f>ROUND(ROUND(H69,2)*ROUND(G69,3),2)</f>
        <v>0</v>
      </c>
      <c r="O69">
        <f>(I69*21)/100</f>
        <v>0</v>
      </c>
      <c r="P69" t="s">
        <v>23</v>
      </c>
    </row>
    <row r="70" spans="1:16" x14ac:dyDescent="0.2">
      <c r="A70" s="26" t="s">
        <v>50</v>
      </c>
      <c r="E70" s="27" t="s">
        <v>47</v>
      </c>
    </row>
    <row r="71" spans="1:16" x14ac:dyDescent="0.2">
      <c r="A71" s="28" t="s">
        <v>52</v>
      </c>
      <c r="E71" s="29" t="s">
        <v>47</v>
      </c>
    </row>
    <row r="72" spans="1:16" x14ac:dyDescent="0.2">
      <c r="A72" t="s">
        <v>54</v>
      </c>
      <c r="E72" s="27" t="s">
        <v>47</v>
      </c>
    </row>
    <row r="73" spans="1:16" x14ac:dyDescent="0.2">
      <c r="A73" s="17" t="s">
        <v>45</v>
      </c>
      <c r="B73" s="21" t="s">
        <v>220</v>
      </c>
      <c r="C73" s="21" t="s">
        <v>411</v>
      </c>
      <c r="D73" s="17" t="s">
        <v>47</v>
      </c>
      <c r="E73" s="22" t="s">
        <v>412</v>
      </c>
      <c r="F73" s="23" t="s">
        <v>131</v>
      </c>
      <c r="G73" s="24">
        <v>1</v>
      </c>
      <c r="H73" s="25"/>
      <c r="I73" s="25">
        <f>ROUND(ROUND(H73,2)*ROUND(G73,3),2)</f>
        <v>0</v>
      </c>
      <c r="O73">
        <f>(I73*21)/100</f>
        <v>0</v>
      </c>
      <c r="P73" t="s">
        <v>23</v>
      </c>
    </row>
    <row r="74" spans="1:16" x14ac:dyDescent="0.2">
      <c r="A74" s="26" t="s">
        <v>50</v>
      </c>
      <c r="E74" s="27" t="s">
        <v>47</v>
      </c>
    </row>
    <row r="75" spans="1:16" x14ac:dyDescent="0.2">
      <c r="A75" s="28" t="s">
        <v>52</v>
      </c>
      <c r="E75" s="29" t="s">
        <v>47</v>
      </c>
    </row>
    <row r="76" spans="1:16" x14ac:dyDescent="0.2">
      <c r="A76" t="s">
        <v>54</v>
      </c>
      <c r="E76" s="27" t="s">
        <v>47</v>
      </c>
    </row>
    <row r="77" spans="1:16" x14ac:dyDescent="0.2">
      <c r="A77" s="17" t="s">
        <v>45</v>
      </c>
      <c r="B77" s="21" t="s">
        <v>413</v>
      </c>
      <c r="C77" s="21" t="s">
        <v>414</v>
      </c>
      <c r="D77" s="17" t="s">
        <v>47</v>
      </c>
      <c r="E77" s="22" t="s">
        <v>415</v>
      </c>
      <c r="F77" s="23" t="s">
        <v>131</v>
      </c>
      <c r="G77" s="24">
        <v>15</v>
      </c>
      <c r="H77" s="25"/>
      <c r="I77" s="25">
        <f>ROUND(ROUND(H77,2)*ROUND(G77,3),2)</f>
        <v>0</v>
      </c>
      <c r="O77">
        <f>(I77*21)/100</f>
        <v>0</v>
      </c>
      <c r="P77" t="s">
        <v>23</v>
      </c>
    </row>
    <row r="78" spans="1:16" x14ac:dyDescent="0.2">
      <c r="A78" s="26" t="s">
        <v>50</v>
      </c>
      <c r="E78" s="27" t="s">
        <v>47</v>
      </c>
    </row>
    <row r="79" spans="1:16" x14ac:dyDescent="0.2">
      <c r="A79" s="28" t="s">
        <v>52</v>
      </c>
      <c r="E79" s="29" t="s">
        <v>47</v>
      </c>
    </row>
    <row r="80" spans="1:16" x14ac:dyDescent="0.2">
      <c r="A80" t="s">
        <v>54</v>
      </c>
      <c r="E80" s="27" t="s">
        <v>47</v>
      </c>
    </row>
    <row r="81" spans="1:16" ht="38.25" x14ac:dyDescent="0.2">
      <c r="A81" s="17" t="s">
        <v>45</v>
      </c>
      <c r="B81" s="21" t="s">
        <v>226</v>
      </c>
      <c r="C81" s="21" t="s">
        <v>416</v>
      </c>
      <c r="D81" s="17" t="s">
        <v>47</v>
      </c>
      <c r="E81" s="22" t="s">
        <v>417</v>
      </c>
      <c r="F81" s="23" t="s">
        <v>131</v>
      </c>
      <c r="G81" s="24">
        <v>6</v>
      </c>
      <c r="H81" s="25"/>
      <c r="I81" s="25">
        <f>ROUND(ROUND(H81,2)*ROUND(G81,3),2)</f>
        <v>0</v>
      </c>
      <c r="O81">
        <f>(I81*21)/100</f>
        <v>0</v>
      </c>
      <c r="P81" t="s">
        <v>23</v>
      </c>
    </row>
    <row r="82" spans="1:16" x14ac:dyDescent="0.2">
      <c r="A82" s="26" t="s">
        <v>50</v>
      </c>
      <c r="E82" s="27" t="s">
        <v>47</v>
      </c>
    </row>
    <row r="83" spans="1:16" x14ac:dyDescent="0.2">
      <c r="A83" s="28" t="s">
        <v>52</v>
      </c>
      <c r="E83" s="29" t="s">
        <v>47</v>
      </c>
    </row>
    <row r="84" spans="1:16" x14ac:dyDescent="0.2">
      <c r="A84" t="s">
        <v>54</v>
      </c>
      <c r="E84" s="27" t="s">
        <v>47</v>
      </c>
    </row>
    <row r="85" spans="1:16" x14ac:dyDescent="0.2">
      <c r="A85" s="17" t="s">
        <v>45</v>
      </c>
      <c r="B85" s="21" t="s">
        <v>231</v>
      </c>
      <c r="C85" s="21" t="s">
        <v>418</v>
      </c>
      <c r="D85" s="17" t="s">
        <v>47</v>
      </c>
      <c r="E85" s="22" t="s">
        <v>419</v>
      </c>
      <c r="F85" s="23" t="s">
        <v>131</v>
      </c>
      <c r="G85" s="24">
        <v>3</v>
      </c>
      <c r="H85" s="25"/>
      <c r="I85" s="25">
        <f>ROUND(ROUND(H85,2)*ROUND(G85,3),2)</f>
        <v>0</v>
      </c>
      <c r="O85">
        <f>(I85*21)/100</f>
        <v>0</v>
      </c>
      <c r="P85" t="s">
        <v>23</v>
      </c>
    </row>
    <row r="86" spans="1:16" x14ac:dyDescent="0.2">
      <c r="A86" s="26" t="s">
        <v>50</v>
      </c>
      <c r="E86" s="27" t="s">
        <v>47</v>
      </c>
    </row>
    <row r="87" spans="1:16" x14ac:dyDescent="0.2">
      <c r="A87" s="28" t="s">
        <v>52</v>
      </c>
      <c r="E87" s="29" t="s">
        <v>47</v>
      </c>
    </row>
    <row r="88" spans="1:16" x14ac:dyDescent="0.2">
      <c r="A88" t="s">
        <v>54</v>
      </c>
      <c r="E88" s="27" t="s">
        <v>47</v>
      </c>
    </row>
    <row r="89" spans="1:16" x14ac:dyDescent="0.2">
      <c r="A89" s="17" t="s">
        <v>45</v>
      </c>
      <c r="B89" s="21" t="s">
        <v>420</v>
      </c>
      <c r="C89" s="21" t="s">
        <v>421</v>
      </c>
      <c r="D89" s="17" t="s">
        <v>47</v>
      </c>
      <c r="E89" s="22" t="s">
        <v>422</v>
      </c>
      <c r="F89" s="23" t="s">
        <v>131</v>
      </c>
      <c r="G89" s="24">
        <v>3</v>
      </c>
      <c r="H89" s="25"/>
      <c r="I89" s="25">
        <f>ROUND(ROUND(H89,2)*ROUND(G89,3),2)</f>
        <v>0</v>
      </c>
      <c r="O89">
        <f>(I89*21)/100</f>
        <v>0</v>
      </c>
      <c r="P89" t="s">
        <v>23</v>
      </c>
    </row>
    <row r="90" spans="1:16" x14ac:dyDescent="0.2">
      <c r="A90" s="26" t="s">
        <v>50</v>
      </c>
      <c r="E90" s="27" t="s">
        <v>47</v>
      </c>
    </row>
    <row r="91" spans="1:16" x14ac:dyDescent="0.2">
      <c r="A91" s="28" t="s">
        <v>52</v>
      </c>
      <c r="E91" s="29" t="s">
        <v>47</v>
      </c>
    </row>
    <row r="92" spans="1:16" x14ac:dyDescent="0.2">
      <c r="A92" t="s">
        <v>54</v>
      </c>
      <c r="E92" s="27" t="s">
        <v>47</v>
      </c>
    </row>
    <row r="93" spans="1:16" ht="38.25" x14ac:dyDescent="0.2">
      <c r="A93" s="17" t="s">
        <v>45</v>
      </c>
      <c r="B93" s="21" t="s">
        <v>423</v>
      </c>
      <c r="C93" s="21" t="s">
        <v>424</v>
      </c>
      <c r="D93" s="17" t="s">
        <v>47</v>
      </c>
      <c r="E93" s="22" t="s">
        <v>425</v>
      </c>
      <c r="F93" s="23" t="s">
        <v>119</v>
      </c>
      <c r="G93" s="24">
        <v>163</v>
      </c>
      <c r="H93" s="25"/>
      <c r="I93" s="25">
        <f>ROUND(ROUND(H93,2)*ROUND(G93,3),2)</f>
        <v>0</v>
      </c>
      <c r="O93">
        <f>(I93*21)/100</f>
        <v>0</v>
      </c>
      <c r="P93" t="s">
        <v>23</v>
      </c>
    </row>
    <row r="94" spans="1:16" x14ac:dyDescent="0.2">
      <c r="A94" s="26" t="s">
        <v>50</v>
      </c>
      <c r="E94" s="27" t="s">
        <v>47</v>
      </c>
    </row>
    <row r="95" spans="1:16" x14ac:dyDescent="0.2">
      <c r="A95" s="28" t="s">
        <v>52</v>
      </c>
      <c r="E95" s="29" t="s">
        <v>426</v>
      </c>
    </row>
    <row r="96" spans="1:16" x14ac:dyDescent="0.2">
      <c r="A96" t="s">
        <v>54</v>
      </c>
      <c r="E96" s="27" t="s">
        <v>47</v>
      </c>
    </row>
    <row r="97" spans="1:16" ht="25.5" x14ac:dyDescent="0.2">
      <c r="A97" s="17" t="s">
        <v>45</v>
      </c>
      <c r="B97" s="21" t="s">
        <v>427</v>
      </c>
      <c r="C97" s="21" t="s">
        <v>428</v>
      </c>
      <c r="D97" s="17" t="s">
        <v>47</v>
      </c>
      <c r="E97" s="22" t="s">
        <v>429</v>
      </c>
      <c r="F97" s="23" t="s">
        <v>119</v>
      </c>
      <c r="G97" s="24">
        <v>187.45</v>
      </c>
      <c r="H97" s="25"/>
      <c r="I97" s="25">
        <f>ROUND(ROUND(H97,2)*ROUND(G97,3),2)</f>
        <v>0</v>
      </c>
      <c r="O97">
        <f>(I97*21)/100</f>
        <v>0</v>
      </c>
      <c r="P97" t="s">
        <v>23</v>
      </c>
    </row>
    <row r="98" spans="1:16" x14ac:dyDescent="0.2">
      <c r="A98" s="26" t="s">
        <v>50</v>
      </c>
      <c r="E98" s="27" t="s">
        <v>47</v>
      </c>
    </row>
    <row r="99" spans="1:16" x14ac:dyDescent="0.2">
      <c r="A99" s="28" t="s">
        <v>52</v>
      </c>
      <c r="E99" s="29" t="s">
        <v>430</v>
      </c>
    </row>
    <row r="100" spans="1:16" x14ac:dyDescent="0.2">
      <c r="A100" t="s">
        <v>54</v>
      </c>
      <c r="E100" s="27" t="s">
        <v>47</v>
      </c>
    </row>
    <row r="101" spans="1:16" ht="38.25" x14ac:dyDescent="0.2">
      <c r="A101" s="17" t="s">
        <v>45</v>
      </c>
      <c r="B101" s="21" t="s">
        <v>431</v>
      </c>
      <c r="C101" s="21" t="s">
        <v>432</v>
      </c>
      <c r="D101" s="17" t="s">
        <v>47</v>
      </c>
      <c r="E101" s="22" t="s">
        <v>433</v>
      </c>
      <c r="F101" s="23" t="s">
        <v>119</v>
      </c>
      <c r="G101" s="24">
        <v>664.5</v>
      </c>
      <c r="H101" s="25"/>
      <c r="I101" s="25">
        <f>ROUND(ROUND(H101,2)*ROUND(G101,3),2)</f>
        <v>0</v>
      </c>
      <c r="O101">
        <f>(I101*21)/100</f>
        <v>0</v>
      </c>
      <c r="P101" t="s">
        <v>23</v>
      </c>
    </row>
    <row r="102" spans="1:16" x14ac:dyDescent="0.2">
      <c r="A102" s="26" t="s">
        <v>50</v>
      </c>
      <c r="E102" s="27" t="s">
        <v>47</v>
      </c>
    </row>
    <row r="103" spans="1:16" ht="25.5" x14ac:dyDescent="0.2">
      <c r="A103" s="28" t="s">
        <v>52</v>
      </c>
      <c r="E103" s="29" t="s">
        <v>434</v>
      </c>
    </row>
    <row r="104" spans="1:16" x14ac:dyDescent="0.2">
      <c r="A104" t="s">
        <v>54</v>
      </c>
      <c r="E104" s="27" t="s">
        <v>47</v>
      </c>
    </row>
    <row r="105" spans="1:16" ht="38.25" x14ac:dyDescent="0.2">
      <c r="A105" s="17" t="s">
        <v>45</v>
      </c>
      <c r="B105" s="21" t="s">
        <v>435</v>
      </c>
      <c r="C105" s="21" t="s">
        <v>436</v>
      </c>
      <c r="D105" s="17" t="s">
        <v>47</v>
      </c>
      <c r="E105" s="22" t="s">
        <v>437</v>
      </c>
      <c r="F105" s="23" t="s">
        <v>119</v>
      </c>
      <c r="G105" s="24">
        <v>8</v>
      </c>
      <c r="H105" s="25"/>
      <c r="I105" s="25">
        <f>ROUND(ROUND(H105,2)*ROUND(G105,3),2)</f>
        <v>0</v>
      </c>
      <c r="O105">
        <f>(I105*21)/100</f>
        <v>0</v>
      </c>
      <c r="P105" t="s">
        <v>23</v>
      </c>
    </row>
    <row r="106" spans="1:16" x14ac:dyDescent="0.2">
      <c r="A106" s="26" t="s">
        <v>50</v>
      </c>
      <c r="E106" s="27" t="s">
        <v>47</v>
      </c>
    </row>
    <row r="107" spans="1:16" x14ac:dyDescent="0.2">
      <c r="A107" s="28" t="s">
        <v>52</v>
      </c>
      <c r="E107" s="29" t="s">
        <v>47</v>
      </c>
    </row>
    <row r="108" spans="1:16" x14ac:dyDescent="0.2">
      <c r="A108" t="s">
        <v>54</v>
      </c>
      <c r="E108" s="27" t="s">
        <v>47</v>
      </c>
    </row>
    <row r="109" spans="1:16" ht="25.5" x14ac:dyDescent="0.2">
      <c r="A109" s="17" t="s">
        <v>45</v>
      </c>
      <c r="B109" s="21" t="s">
        <v>438</v>
      </c>
      <c r="C109" s="21" t="s">
        <v>439</v>
      </c>
      <c r="D109" s="17" t="s">
        <v>47</v>
      </c>
      <c r="E109" s="22" t="s">
        <v>440</v>
      </c>
      <c r="F109" s="23" t="s">
        <v>119</v>
      </c>
      <c r="G109" s="24">
        <v>739.75</v>
      </c>
      <c r="H109" s="25"/>
      <c r="I109" s="25">
        <f>ROUND(ROUND(H109,2)*ROUND(G109,3),2)</f>
        <v>0</v>
      </c>
      <c r="O109">
        <f>(I109*21)/100</f>
        <v>0</v>
      </c>
      <c r="P109" t="s">
        <v>23</v>
      </c>
    </row>
    <row r="110" spans="1:16" x14ac:dyDescent="0.2">
      <c r="A110" s="26" t="s">
        <v>50</v>
      </c>
      <c r="E110" s="27" t="s">
        <v>47</v>
      </c>
    </row>
    <row r="111" spans="1:16" x14ac:dyDescent="0.2">
      <c r="A111" s="28" t="s">
        <v>52</v>
      </c>
      <c r="E111" s="29" t="s">
        <v>441</v>
      </c>
    </row>
    <row r="112" spans="1:16" x14ac:dyDescent="0.2">
      <c r="A112" t="s">
        <v>54</v>
      </c>
      <c r="E112" s="27" t="s">
        <v>47</v>
      </c>
    </row>
    <row r="113" spans="1:16" x14ac:dyDescent="0.2">
      <c r="A113" s="17" t="s">
        <v>45</v>
      </c>
      <c r="B113" s="21" t="s">
        <v>270</v>
      </c>
      <c r="C113" s="21" t="s">
        <v>442</v>
      </c>
      <c r="D113" s="17" t="s">
        <v>47</v>
      </c>
      <c r="E113" s="22" t="s">
        <v>443</v>
      </c>
      <c r="F113" s="23" t="s">
        <v>131</v>
      </c>
      <c r="G113" s="24">
        <v>2</v>
      </c>
      <c r="H113" s="25"/>
      <c r="I113" s="25">
        <f>ROUND(ROUND(H113,2)*ROUND(G113,3),2)</f>
        <v>0</v>
      </c>
      <c r="O113">
        <f>(I113*21)/100</f>
        <v>0</v>
      </c>
      <c r="P113" t="s">
        <v>23</v>
      </c>
    </row>
    <row r="114" spans="1:16" x14ac:dyDescent="0.2">
      <c r="A114" s="26" t="s">
        <v>50</v>
      </c>
      <c r="E114" s="27" t="s">
        <v>47</v>
      </c>
    </row>
    <row r="115" spans="1:16" x14ac:dyDescent="0.2">
      <c r="A115" s="28" t="s">
        <v>52</v>
      </c>
      <c r="E115" s="29" t="s">
        <v>47</v>
      </c>
    </row>
    <row r="116" spans="1:16" x14ac:dyDescent="0.2">
      <c r="A116" t="s">
        <v>54</v>
      </c>
      <c r="E116" s="27" t="s">
        <v>47</v>
      </c>
    </row>
    <row r="117" spans="1:16" ht="38.25" x14ac:dyDescent="0.2">
      <c r="A117" s="17" t="s">
        <v>45</v>
      </c>
      <c r="B117" s="21" t="s">
        <v>444</v>
      </c>
      <c r="C117" s="21" t="s">
        <v>445</v>
      </c>
      <c r="D117" s="17" t="s">
        <v>47</v>
      </c>
      <c r="E117" s="22" t="s">
        <v>446</v>
      </c>
      <c r="F117" s="23" t="s">
        <v>119</v>
      </c>
      <c r="G117" s="24">
        <v>56</v>
      </c>
      <c r="H117" s="25"/>
      <c r="I117" s="25">
        <f>ROUND(ROUND(H117,2)*ROUND(G117,3),2)</f>
        <v>0</v>
      </c>
      <c r="O117">
        <f>(I117*21)/100</f>
        <v>0</v>
      </c>
      <c r="P117" t="s">
        <v>23</v>
      </c>
    </row>
    <row r="118" spans="1:16" x14ac:dyDescent="0.2">
      <c r="A118" s="26" t="s">
        <v>50</v>
      </c>
      <c r="E118" s="27" t="s">
        <v>47</v>
      </c>
    </row>
    <row r="119" spans="1:16" x14ac:dyDescent="0.2">
      <c r="A119" s="28" t="s">
        <v>52</v>
      </c>
      <c r="E119" s="29" t="s">
        <v>447</v>
      </c>
    </row>
    <row r="120" spans="1:16" x14ac:dyDescent="0.2">
      <c r="A120" t="s">
        <v>54</v>
      </c>
      <c r="E120" s="27" t="s">
        <v>47</v>
      </c>
    </row>
    <row r="121" spans="1:16" ht="25.5" x14ac:dyDescent="0.2">
      <c r="A121" s="17" t="s">
        <v>45</v>
      </c>
      <c r="B121" s="21" t="s">
        <v>448</v>
      </c>
      <c r="C121" s="21" t="s">
        <v>449</v>
      </c>
      <c r="D121" s="17" t="s">
        <v>47</v>
      </c>
      <c r="E121" s="22" t="s">
        <v>450</v>
      </c>
      <c r="F121" s="23" t="s">
        <v>131</v>
      </c>
      <c r="G121" s="24">
        <v>28</v>
      </c>
      <c r="H121" s="25"/>
      <c r="I121" s="25">
        <f>ROUND(ROUND(H121,2)*ROUND(G121,3),2)</f>
        <v>0</v>
      </c>
      <c r="O121">
        <f>(I121*21)/100</f>
        <v>0</v>
      </c>
      <c r="P121" t="s">
        <v>23</v>
      </c>
    </row>
    <row r="122" spans="1:16" x14ac:dyDescent="0.2">
      <c r="A122" s="26" t="s">
        <v>50</v>
      </c>
      <c r="E122" s="27" t="s">
        <v>47</v>
      </c>
    </row>
    <row r="123" spans="1:16" x14ac:dyDescent="0.2">
      <c r="A123" s="28" t="s">
        <v>52</v>
      </c>
      <c r="E123" s="29" t="s">
        <v>451</v>
      </c>
    </row>
    <row r="124" spans="1:16" x14ac:dyDescent="0.2">
      <c r="A124" t="s">
        <v>54</v>
      </c>
      <c r="E124" s="27" t="s">
        <v>47</v>
      </c>
    </row>
    <row r="125" spans="1:16" ht="38.25" x14ac:dyDescent="0.2">
      <c r="A125" s="17" t="s">
        <v>45</v>
      </c>
      <c r="B125" s="21" t="s">
        <v>452</v>
      </c>
      <c r="C125" s="21" t="s">
        <v>453</v>
      </c>
      <c r="D125" s="17" t="s">
        <v>47</v>
      </c>
      <c r="E125" s="22" t="s">
        <v>454</v>
      </c>
      <c r="F125" s="23" t="s">
        <v>119</v>
      </c>
      <c r="G125" s="24">
        <v>525</v>
      </c>
      <c r="H125" s="25"/>
      <c r="I125" s="25">
        <f>ROUND(ROUND(H125,2)*ROUND(G125,3),2)</f>
        <v>0</v>
      </c>
      <c r="O125">
        <f>(I125*21)/100</f>
        <v>0</v>
      </c>
      <c r="P125" t="s">
        <v>23</v>
      </c>
    </row>
    <row r="126" spans="1:16" x14ac:dyDescent="0.2">
      <c r="A126" s="26" t="s">
        <v>50</v>
      </c>
      <c r="E126" s="27" t="s">
        <v>47</v>
      </c>
    </row>
    <row r="127" spans="1:16" ht="25.5" x14ac:dyDescent="0.2">
      <c r="A127" s="28" t="s">
        <v>52</v>
      </c>
      <c r="E127" s="29" t="s">
        <v>455</v>
      </c>
    </row>
    <row r="128" spans="1:16" x14ac:dyDescent="0.2">
      <c r="A128" t="s">
        <v>54</v>
      </c>
      <c r="E128" s="27" t="s">
        <v>47</v>
      </c>
    </row>
    <row r="129" spans="1:16" x14ac:dyDescent="0.2">
      <c r="A129" s="17" t="s">
        <v>45</v>
      </c>
      <c r="B129" s="21" t="s">
        <v>456</v>
      </c>
      <c r="C129" s="21" t="s">
        <v>457</v>
      </c>
      <c r="D129" s="17" t="s">
        <v>47</v>
      </c>
      <c r="E129" s="22" t="s">
        <v>458</v>
      </c>
      <c r="F129" s="23" t="s">
        <v>459</v>
      </c>
      <c r="G129" s="24">
        <v>382.58</v>
      </c>
      <c r="H129" s="25"/>
      <c r="I129" s="25">
        <f>ROUND(ROUND(H129,2)*ROUND(G129,3),2)</f>
        <v>0</v>
      </c>
      <c r="O129">
        <f>(I129*21)/100</f>
        <v>0</v>
      </c>
      <c r="P129" t="s">
        <v>23</v>
      </c>
    </row>
    <row r="130" spans="1:16" x14ac:dyDescent="0.2">
      <c r="A130" s="26" t="s">
        <v>50</v>
      </c>
      <c r="E130" s="27" t="s">
        <v>47</v>
      </c>
    </row>
    <row r="131" spans="1:16" x14ac:dyDescent="0.2">
      <c r="A131" s="28" t="s">
        <v>52</v>
      </c>
      <c r="E131" s="29" t="s">
        <v>460</v>
      </c>
    </row>
    <row r="132" spans="1:16" x14ac:dyDescent="0.2">
      <c r="A132" t="s">
        <v>54</v>
      </c>
      <c r="E132" s="27" t="s">
        <v>47</v>
      </c>
    </row>
    <row r="133" spans="1:16" x14ac:dyDescent="0.2">
      <c r="A133" s="17" t="s">
        <v>45</v>
      </c>
      <c r="B133" s="21" t="s">
        <v>461</v>
      </c>
      <c r="C133" s="21" t="s">
        <v>462</v>
      </c>
      <c r="D133" s="17" t="s">
        <v>47</v>
      </c>
      <c r="E133" s="22" t="s">
        <v>463</v>
      </c>
      <c r="F133" s="23" t="s">
        <v>459</v>
      </c>
      <c r="G133" s="24">
        <v>8.6430000000000007</v>
      </c>
      <c r="H133" s="25"/>
      <c r="I133" s="25">
        <f>ROUND(ROUND(H133,2)*ROUND(G133,3),2)</f>
        <v>0</v>
      </c>
      <c r="O133">
        <f>(I133*21)/100</f>
        <v>0</v>
      </c>
      <c r="P133" t="s">
        <v>23</v>
      </c>
    </row>
    <row r="134" spans="1:16" x14ac:dyDescent="0.2">
      <c r="A134" s="26" t="s">
        <v>50</v>
      </c>
      <c r="E134" s="27" t="s">
        <v>47</v>
      </c>
    </row>
    <row r="135" spans="1:16" ht="25.5" x14ac:dyDescent="0.2">
      <c r="A135" s="28" t="s">
        <v>52</v>
      </c>
      <c r="E135" s="29" t="s">
        <v>464</v>
      </c>
    </row>
    <row r="136" spans="1:16" x14ac:dyDescent="0.2">
      <c r="A136" t="s">
        <v>54</v>
      </c>
      <c r="E136" s="27" t="s">
        <v>47</v>
      </c>
    </row>
    <row r="137" spans="1:16" x14ac:dyDescent="0.2">
      <c r="A137" s="17" t="s">
        <v>45</v>
      </c>
      <c r="B137" s="21" t="s">
        <v>276</v>
      </c>
      <c r="C137" s="21" t="s">
        <v>465</v>
      </c>
      <c r="D137" s="17" t="s">
        <v>47</v>
      </c>
      <c r="E137" s="22" t="s">
        <v>466</v>
      </c>
      <c r="F137" s="23" t="s">
        <v>131</v>
      </c>
      <c r="G137" s="24">
        <v>16</v>
      </c>
      <c r="H137" s="25"/>
      <c r="I137" s="25">
        <f>ROUND(ROUND(H137,2)*ROUND(G137,3),2)</f>
        <v>0</v>
      </c>
      <c r="O137">
        <f>(I137*21)/100</f>
        <v>0</v>
      </c>
      <c r="P137" t="s">
        <v>23</v>
      </c>
    </row>
    <row r="138" spans="1:16" x14ac:dyDescent="0.2">
      <c r="A138" s="26" t="s">
        <v>50</v>
      </c>
      <c r="E138" s="27" t="s">
        <v>47</v>
      </c>
    </row>
    <row r="139" spans="1:16" x14ac:dyDescent="0.2">
      <c r="A139" s="28" t="s">
        <v>52</v>
      </c>
      <c r="E139" s="29" t="s">
        <v>47</v>
      </c>
    </row>
    <row r="140" spans="1:16" x14ac:dyDescent="0.2">
      <c r="A140" t="s">
        <v>54</v>
      </c>
      <c r="E140" s="27" t="s">
        <v>47</v>
      </c>
    </row>
    <row r="141" spans="1:16" x14ac:dyDescent="0.2">
      <c r="A141" s="17" t="s">
        <v>45</v>
      </c>
      <c r="B141" s="21" t="s">
        <v>282</v>
      </c>
      <c r="C141" s="21" t="s">
        <v>467</v>
      </c>
      <c r="D141" s="17" t="s">
        <v>47</v>
      </c>
      <c r="E141" s="22" t="s">
        <v>468</v>
      </c>
      <c r="F141" s="23" t="s">
        <v>131</v>
      </c>
      <c r="G141" s="24">
        <v>8</v>
      </c>
      <c r="H141" s="25"/>
      <c r="I141" s="25">
        <f>ROUND(ROUND(H141,2)*ROUND(G141,3),2)</f>
        <v>0</v>
      </c>
      <c r="O141">
        <f>(I141*21)/100</f>
        <v>0</v>
      </c>
      <c r="P141" t="s">
        <v>23</v>
      </c>
    </row>
    <row r="142" spans="1:16" x14ac:dyDescent="0.2">
      <c r="A142" s="26" t="s">
        <v>50</v>
      </c>
      <c r="E142" s="27" t="s">
        <v>47</v>
      </c>
    </row>
    <row r="143" spans="1:16" x14ac:dyDescent="0.2">
      <c r="A143" s="28" t="s">
        <v>52</v>
      </c>
      <c r="E143" s="29" t="s">
        <v>47</v>
      </c>
    </row>
    <row r="144" spans="1:16" x14ac:dyDescent="0.2">
      <c r="A144" t="s">
        <v>54</v>
      </c>
      <c r="E144" s="27" t="s">
        <v>47</v>
      </c>
    </row>
    <row r="145" spans="1:16" x14ac:dyDescent="0.2">
      <c r="A145" s="17" t="s">
        <v>45</v>
      </c>
      <c r="B145" s="21" t="s">
        <v>469</v>
      </c>
      <c r="C145" s="21" t="s">
        <v>470</v>
      </c>
      <c r="D145" s="17" t="s">
        <v>47</v>
      </c>
      <c r="E145" s="22" t="s">
        <v>471</v>
      </c>
      <c r="F145" s="23" t="s">
        <v>131</v>
      </c>
      <c r="G145" s="24">
        <v>19</v>
      </c>
      <c r="H145" s="25"/>
      <c r="I145" s="25">
        <f>ROUND(ROUND(H145,2)*ROUND(G145,3),2)</f>
        <v>0</v>
      </c>
      <c r="O145">
        <f>(I145*21)/100</f>
        <v>0</v>
      </c>
      <c r="P145" t="s">
        <v>23</v>
      </c>
    </row>
    <row r="146" spans="1:16" x14ac:dyDescent="0.2">
      <c r="A146" s="26" t="s">
        <v>50</v>
      </c>
      <c r="E146" s="27" t="s">
        <v>47</v>
      </c>
    </row>
    <row r="147" spans="1:16" x14ac:dyDescent="0.2">
      <c r="A147" s="28" t="s">
        <v>52</v>
      </c>
      <c r="E147" s="29" t="s">
        <v>47</v>
      </c>
    </row>
    <row r="148" spans="1:16" x14ac:dyDescent="0.2">
      <c r="A148" t="s">
        <v>54</v>
      </c>
      <c r="E148" s="27" t="s">
        <v>47</v>
      </c>
    </row>
    <row r="149" spans="1:16" x14ac:dyDescent="0.2">
      <c r="A149" s="17" t="s">
        <v>45</v>
      </c>
      <c r="B149" s="21" t="s">
        <v>472</v>
      </c>
      <c r="C149" s="21" t="s">
        <v>473</v>
      </c>
      <c r="D149" s="17" t="s">
        <v>47</v>
      </c>
      <c r="E149" s="22" t="s">
        <v>474</v>
      </c>
      <c r="F149" s="23" t="s">
        <v>459</v>
      </c>
      <c r="G149" s="24">
        <v>2</v>
      </c>
      <c r="H149" s="25"/>
      <c r="I149" s="25">
        <f>ROUND(ROUND(H149,2)*ROUND(G149,3),2)</f>
        <v>0</v>
      </c>
      <c r="O149">
        <f>(I149*21)/100</f>
        <v>0</v>
      </c>
      <c r="P149" t="s">
        <v>23</v>
      </c>
    </row>
    <row r="150" spans="1:16" x14ac:dyDescent="0.2">
      <c r="A150" s="26" t="s">
        <v>50</v>
      </c>
      <c r="E150" s="27" t="s">
        <v>47</v>
      </c>
    </row>
    <row r="151" spans="1:16" x14ac:dyDescent="0.2">
      <c r="A151" s="28" t="s">
        <v>52</v>
      </c>
      <c r="E151" s="29" t="s">
        <v>47</v>
      </c>
    </row>
    <row r="152" spans="1:16" x14ac:dyDescent="0.2">
      <c r="A152" t="s">
        <v>54</v>
      </c>
      <c r="E152" s="27" t="s">
        <v>47</v>
      </c>
    </row>
    <row r="153" spans="1:16" ht="25.5" x14ac:dyDescent="0.2">
      <c r="A153" s="17" t="s">
        <v>45</v>
      </c>
      <c r="B153" s="21" t="s">
        <v>237</v>
      </c>
      <c r="C153" s="21" t="s">
        <v>475</v>
      </c>
      <c r="D153" s="17" t="s">
        <v>47</v>
      </c>
      <c r="E153" s="22" t="s">
        <v>476</v>
      </c>
      <c r="F153" s="23" t="s">
        <v>131</v>
      </c>
      <c r="G153" s="24">
        <v>15</v>
      </c>
      <c r="H153" s="25"/>
      <c r="I153" s="25">
        <f>ROUND(ROUND(H153,2)*ROUND(G153,3),2)</f>
        <v>0</v>
      </c>
      <c r="O153">
        <f>(I153*21)/100</f>
        <v>0</v>
      </c>
      <c r="P153" t="s">
        <v>23</v>
      </c>
    </row>
    <row r="154" spans="1:16" x14ac:dyDescent="0.2">
      <c r="A154" s="26" t="s">
        <v>50</v>
      </c>
      <c r="E154" s="27" t="s">
        <v>47</v>
      </c>
    </row>
    <row r="155" spans="1:16" x14ac:dyDescent="0.2">
      <c r="A155" s="28" t="s">
        <v>52</v>
      </c>
      <c r="E155" s="29" t="s">
        <v>47</v>
      </c>
    </row>
    <row r="156" spans="1:16" x14ac:dyDescent="0.2">
      <c r="A156" t="s">
        <v>54</v>
      </c>
      <c r="E156" s="27" t="s">
        <v>47</v>
      </c>
    </row>
    <row r="157" spans="1:16" x14ac:dyDescent="0.2">
      <c r="A157" s="17" t="s">
        <v>45</v>
      </c>
      <c r="B157" s="21" t="s">
        <v>477</v>
      </c>
      <c r="C157" s="21" t="s">
        <v>478</v>
      </c>
      <c r="D157" s="17" t="s">
        <v>47</v>
      </c>
      <c r="E157" s="22" t="s">
        <v>479</v>
      </c>
      <c r="F157" s="23" t="s">
        <v>131</v>
      </c>
      <c r="G157" s="24">
        <v>15</v>
      </c>
      <c r="H157" s="25"/>
      <c r="I157" s="25">
        <f>ROUND(ROUND(H157,2)*ROUND(G157,3),2)</f>
        <v>0</v>
      </c>
      <c r="O157">
        <f>(I157*21)/100</f>
        <v>0</v>
      </c>
      <c r="P157" t="s">
        <v>23</v>
      </c>
    </row>
    <row r="158" spans="1:16" x14ac:dyDescent="0.2">
      <c r="A158" s="26" t="s">
        <v>50</v>
      </c>
      <c r="E158" s="27" t="s">
        <v>47</v>
      </c>
    </row>
    <row r="159" spans="1:16" x14ac:dyDescent="0.2">
      <c r="A159" s="28" t="s">
        <v>52</v>
      </c>
      <c r="E159" s="29" t="s">
        <v>47</v>
      </c>
    </row>
    <row r="160" spans="1:16" x14ac:dyDescent="0.2">
      <c r="A160" t="s">
        <v>54</v>
      </c>
      <c r="E160" s="27" t="s">
        <v>47</v>
      </c>
    </row>
    <row r="161" spans="1:16" ht="25.5" x14ac:dyDescent="0.2">
      <c r="A161" s="17" t="s">
        <v>45</v>
      </c>
      <c r="B161" s="21" t="s">
        <v>480</v>
      </c>
      <c r="C161" s="21" t="s">
        <v>481</v>
      </c>
      <c r="D161" s="17" t="s">
        <v>47</v>
      </c>
      <c r="E161" s="22" t="s">
        <v>482</v>
      </c>
      <c r="F161" s="23" t="s">
        <v>131</v>
      </c>
      <c r="G161" s="24">
        <v>8</v>
      </c>
      <c r="H161" s="25"/>
      <c r="I161" s="25">
        <f>ROUND(ROUND(H161,2)*ROUND(G161,3),2)</f>
        <v>0</v>
      </c>
      <c r="O161">
        <f>(I161*21)/100</f>
        <v>0</v>
      </c>
      <c r="P161" t="s">
        <v>23</v>
      </c>
    </row>
    <row r="162" spans="1:16" x14ac:dyDescent="0.2">
      <c r="A162" s="26" t="s">
        <v>50</v>
      </c>
      <c r="E162" s="27" t="s">
        <v>47</v>
      </c>
    </row>
    <row r="163" spans="1:16" x14ac:dyDescent="0.2">
      <c r="A163" s="28" t="s">
        <v>52</v>
      </c>
      <c r="E163" s="29" t="s">
        <v>47</v>
      </c>
    </row>
    <row r="164" spans="1:16" x14ac:dyDescent="0.2">
      <c r="A164" t="s">
        <v>54</v>
      </c>
      <c r="E164" s="27" t="s">
        <v>47</v>
      </c>
    </row>
    <row r="165" spans="1:16" x14ac:dyDescent="0.2">
      <c r="A165" s="17" t="s">
        <v>45</v>
      </c>
      <c r="B165" s="21" t="s">
        <v>483</v>
      </c>
      <c r="C165" s="21" t="s">
        <v>484</v>
      </c>
      <c r="D165" s="17" t="s">
        <v>47</v>
      </c>
      <c r="E165" s="22" t="s">
        <v>485</v>
      </c>
      <c r="F165" s="23" t="s">
        <v>131</v>
      </c>
      <c r="G165" s="24">
        <v>8</v>
      </c>
      <c r="H165" s="25"/>
      <c r="I165" s="25">
        <f>ROUND(ROUND(H165,2)*ROUND(G165,3),2)</f>
        <v>0</v>
      </c>
      <c r="O165">
        <f>(I165*21)/100</f>
        <v>0</v>
      </c>
      <c r="P165" t="s">
        <v>23</v>
      </c>
    </row>
    <row r="166" spans="1:16" x14ac:dyDescent="0.2">
      <c r="A166" s="26" t="s">
        <v>50</v>
      </c>
      <c r="E166" s="27" t="s">
        <v>47</v>
      </c>
    </row>
    <row r="167" spans="1:16" x14ac:dyDescent="0.2">
      <c r="A167" s="28" t="s">
        <v>52</v>
      </c>
      <c r="E167" s="29" t="s">
        <v>47</v>
      </c>
    </row>
    <row r="168" spans="1:16" x14ac:dyDescent="0.2">
      <c r="A168" t="s">
        <v>54</v>
      </c>
      <c r="E168" s="27" t="s">
        <v>47</v>
      </c>
    </row>
    <row r="169" spans="1:16" x14ac:dyDescent="0.2">
      <c r="A169" s="17" t="s">
        <v>45</v>
      </c>
      <c r="B169" s="21" t="s">
        <v>242</v>
      </c>
      <c r="C169" s="21" t="s">
        <v>486</v>
      </c>
      <c r="D169" s="17" t="s">
        <v>47</v>
      </c>
      <c r="E169" s="22" t="s">
        <v>487</v>
      </c>
      <c r="F169" s="23" t="s">
        <v>131</v>
      </c>
      <c r="G169" s="24">
        <v>4</v>
      </c>
      <c r="H169" s="25"/>
      <c r="I169" s="25">
        <f>ROUND(ROUND(H169,2)*ROUND(G169,3),2)</f>
        <v>0</v>
      </c>
      <c r="O169">
        <f>(I169*21)/100</f>
        <v>0</v>
      </c>
      <c r="P169" t="s">
        <v>23</v>
      </c>
    </row>
    <row r="170" spans="1:16" x14ac:dyDescent="0.2">
      <c r="A170" s="26" t="s">
        <v>50</v>
      </c>
      <c r="E170" s="27" t="s">
        <v>47</v>
      </c>
    </row>
    <row r="171" spans="1:16" x14ac:dyDescent="0.2">
      <c r="A171" s="28" t="s">
        <v>52</v>
      </c>
      <c r="E171" s="29" t="s">
        <v>47</v>
      </c>
    </row>
    <row r="172" spans="1:16" x14ac:dyDescent="0.2">
      <c r="A172" t="s">
        <v>54</v>
      </c>
      <c r="E172" s="27" t="s">
        <v>47</v>
      </c>
    </row>
    <row r="173" spans="1:16" x14ac:dyDescent="0.2">
      <c r="A173" s="17" t="s">
        <v>45</v>
      </c>
      <c r="B173" s="21" t="s">
        <v>247</v>
      </c>
      <c r="C173" s="21" t="s">
        <v>488</v>
      </c>
      <c r="D173" s="17" t="s">
        <v>47</v>
      </c>
      <c r="E173" s="22" t="s">
        <v>489</v>
      </c>
      <c r="F173" s="23" t="s">
        <v>131</v>
      </c>
      <c r="G173" s="24">
        <v>4</v>
      </c>
      <c r="H173" s="25"/>
      <c r="I173" s="25">
        <f>ROUND(ROUND(H173,2)*ROUND(G173,3),2)</f>
        <v>0</v>
      </c>
      <c r="O173">
        <f>(I173*21)/100</f>
        <v>0</v>
      </c>
      <c r="P173" t="s">
        <v>23</v>
      </c>
    </row>
    <row r="174" spans="1:16" x14ac:dyDescent="0.2">
      <c r="A174" s="26" t="s">
        <v>50</v>
      </c>
      <c r="E174" s="27" t="s">
        <v>47</v>
      </c>
    </row>
    <row r="175" spans="1:16" x14ac:dyDescent="0.2">
      <c r="A175" s="28" t="s">
        <v>52</v>
      </c>
      <c r="E175" s="29" t="s">
        <v>47</v>
      </c>
    </row>
    <row r="176" spans="1:16" x14ac:dyDescent="0.2">
      <c r="A176" t="s">
        <v>54</v>
      </c>
      <c r="E176" s="27" t="s">
        <v>47</v>
      </c>
    </row>
    <row r="177" spans="1:18" x14ac:dyDescent="0.2">
      <c r="A177" s="17" t="s">
        <v>45</v>
      </c>
      <c r="B177" s="21" t="s">
        <v>490</v>
      </c>
      <c r="C177" s="21" t="s">
        <v>491</v>
      </c>
      <c r="D177" s="17" t="s">
        <v>47</v>
      </c>
      <c r="E177" s="22" t="s">
        <v>492</v>
      </c>
      <c r="F177" s="23" t="s">
        <v>131</v>
      </c>
      <c r="G177" s="24">
        <v>3</v>
      </c>
      <c r="H177" s="25"/>
      <c r="I177" s="25">
        <f>ROUND(ROUND(H177,2)*ROUND(G177,3),2)</f>
        <v>0</v>
      </c>
      <c r="O177">
        <f>(I177*21)/100</f>
        <v>0</v>
      </c>
      <c r="P177" t="s">
        <v>23</v>
      </c>
    </row>
    <row r="178" spans="1:18" x14ac:dyDescent="0.2">
      <c r="A178" s="26" t="s">
        <v>50</v>
      </c>
      <c r="E178" s="27" t="s">
        <v>47</v>
      </c>
    </row>
    <row r="179" spans="1:18" x14ac:dyDescent="0.2">
      <c r="A179" s="28" t="s">
        <v>52</v>
      </c>
      <c r="E179" s="29" t="s">
        <v>47</v>
      </c>
    </row>
    <row r="180" spans="1:18" x14ac:dyDescent="0.2">
      <c r="A180" t="s">
        <v>54</v>
      </c>
      <c r="E180" s="27" t="s">
        <v>47</v>
      </c>
    </row>
    <row r="181" spans="1:18" ht="38.25" x14ac:dyDescent="0.2">
      <c r="A181" s="17" t="s">
        <v>45</v>
      </c>
      <c r="B181" s="21" t="s">
        <v>493</v>
      </c>
      <c r="C181" s="21" t="s">
        <v>494</v>
      </c>
      <c r="D181" s="17" t="s">
        <v>47</v>
      </c>
      <c r="E181" s="22" t="s">
        <v>495</v>
      </c>
      <c r="F181" s="23" t="s">
        <v>131</v>
      </c>
      <c r="G181" s="24">
        <v>1</v>
      </c>
      <c r="H181" s="25"/>
      <c r="I181" s="25">
        <f>ROUND(ROUND(H181,2)*ROUND(G181,3),2)</f>
        <v>0</v>
      </c>
      <c r="O181">
        <f>(I181*21)/100</f>
        <v>0</v>
      </c>
      <c r="P181" t="s">
        <v>23</v>
      </c>
    </row>
    <row r="182" spans="1:18" x14ac:dyDescent="0.2">
      <c r="A182" s="26" t="s">
        <v>50</v>
      </c>
      <c r="E182" s="27" t="s">
        <v>47</v>
      </c>
    </row>
    <row r="183" spans="1:18" x14ac:dyDescent="0.2">
      <c r="A183" s="28" t="s">
        <v>52</v>
      </c>
      <c r="E183" s="29" t="s">
        <v>47</v>
      </c>
    </row>
    <row r="184" spans="1:18" x14ac:dyDescent="0.2">
      <c r="A184" t="s">
        <v>54</v>
      </c>
      <c r="E184" s="27" t="s">
        <v>47</v>
      </c>
    </row>
    <row r="185" spans="1:18" ht="12.75" customHeight="1" x14ac:dyDescent="0.2">
      <c r="A185" s="5" t="s">
        <v>43</v>
      </c>
      <c r="B185" s="5"/>
      <c r="C185" s="31" t="s">
        <v>496</v>
      </c>
      <c r="D185" s="5"/>
      <c r="E185" s="19" t="s">
        <v>497</v>
      </c>
      <c r="F185" s="5"/>
      <c r="G185" s="5"/>
      <c r="H185" s="5"/>
      <c r="I185" s="32">
        <f>0+Q185</f>
        <v>0</v>
      </c>
      <c r="O185">
        <f>0+R185</f>
        <v>0</v>
      </c>
      <c r="Q185">
        <f>0+I186+I190+I194+I198+I202+I206+I210+I214+I218+I222+I226+I230+I234+I238+I242+I246+I250+I254+I258+I262+I266+I270+I274+I278+I282+I286+I290+I294+I298+I302+I306+I310+I314+I318+I322+I326+I330</f>
        <v>0</v>
      </c>
      <c r="R185">
        <f>0+O186+O190+O194+O198+O202+O206+O210+O214+O218+O222+O226+O230+O234+O238+O242+O246+O250+O254+O258+O262+O266+O270+O274+O278+O282+O286+O290+O294+O298+O302+O306+O310+O314+O318+O322+O326+O330</f>
        <v>0</v>
      </c>
    </row>
    <row r="186" spans="1:18" ht="38.25" x14ac:dyDescent="0.2">
      <c r="A186" s="17" t="s">
        <v>45</v>
      </c>
      <c r="B186" s="21" t="s">
        <v>498</v>
      </c>
      <c r="C186" s="21" t="s">
        <v>499</v>
      </c>
      <c r="D186" s="17" t="s">
        <v>47</v>
      </c>
      <c r="E186" s="22" t="s">
        <v>500</v>
      </c>
      <c r="F186" s="23" t="s">
        <v>131</v>
      </c>
      <c r="G186" s="24">
        <v>1</v>
      </c>
      <c r="H186" s="25"/>
      <c r="I186" s="25">
        <f>ROUND(ROUND(H186,2)*ROUND(G186,3),2)</f>
        <v>0</v>
      </c>
      <c r="O186">
        <f>(I186*21)/100</f>
        <v>0</v>
      </c>
      <c r="P186" t="s">
        <v>23</v>
      </c>
    </row>
    <row r="187" spans="1:18" x14ac:dyDescent="0.2">
      <c r="A187" s="26" t="s">
        <v>50</v>
      </c>
      <c r="E187" s="27" t="s">
        <v>47</v>
      </c>
    </row>
    <row r="188" spans="1:18" x14ac:dyDescent="0.2">
      <c r="A188" s="28" t="s">
        <v>52</v>
      </c>
      <c r="E188" s="29" t="s">
        <v>47</v>
      </c>
    </row>
    <row r="189" spans="1:18" x14ac:dyDescent="0.2">
      <c r="A189" t="s">
        <v>54</v>
      </c>
      <c r="E189" s="27" t="s">
        <v>47</v>
      </c>
    </row>
    <row r="190" spans="1:18" x14ac:dyDescent="0.2">
      <c r="A190" s="17" t="s">
        <v>45</v>
      </c>
      <c r="B190" s="21" t="s">
        <v>501</v>
      </c>
      <c r="C190" s="21" t="s">
        <v>502</v>
      </c>
      <c r="D190" s="17" t="s">
        <v>47</v>
      </c>
      <c r="E190" s="22" t="s">
        <v>503</v>
      </c>
      <c r="F190" s="23" t="s">
        <v>185</v>
      </c>
      <c r="G190" s="24">
        <v>12</v>
      </c>
      <c r="H190" s="25"/>
      <c r="I190" s="25">
        <f>ROUND(ROUND(H190,2)*ROUND(G190,3),2)</f>
        <v>0</v>
      </c>
      <c r="O190">
        <f>(I190*21)/100</f>
        <v>0</v>
      </c>
      <c r="P190" t="s">
        <v>23</v>
      </c>
    </row>
    <row r="191" spans="1:18" x14ac:dyDescent="0.2">
      <c r="A191" s="26" t="s">
        <v>50</v>
      </c>
      <c r="E191" s="27" t="s">
        <v>47</v>
      </c>
    </row>
    <row r="192" spans="1:18" x14ac:dyDescent="0.2">
      <c r="A192" s="28" t="s">
        <v>52</v>
      </c>
      <c r="E192" s="29" t="s">
        <v>47</v>
      </c>
    </row>
    <row r="193" spans="1:16" x14ac:dyDescent="0.2">
      <c r="A193" t="s">
        <v>54</v>
      </c>
      <c r="E193" s="27" t="s">
        <v>47</v>
      </c>
    </row>
    <row r="194" spans="1:16" x14ac:dyDescent="0.2">
      <c r="A194" s="17" t="s">
        <v>45</v>
      </c>
      <c r="B194" s="21" t="s">
        <v>252</v>
      </c>
      <c r="C194" s="21" t="s">
        <v>504</v>
      </c>
      <c r="D194" s="17" t="s">
        <v>47</v>
      </c>
      <c r="E194" s="22" t="s">
        <v>505</v>
      </c>
      <c r="F194" s="23" t="s">
        <v>185</v>
      </c>
      <c r="G194" s="24">
        <v>12</v>
      </c>
      <c r="H194" s="25"/>
      <c r="I194" s="25">
        <f>ROUND(ROUND(H194,2)*ROUND(G194,3),2)</f>
        <v>0</v>
      </c>
      <c r="O194">
        <f>(I194*21)/100</f>
        <v>0</v>
      </c>
      <c r="P194" t="s">
        <v>23</v>
      </c>
    </row>
    <row r="195" spans="1:16" x14ac:dyDescent="0.2">
      <c r="A195" s="26" t="s">
        <v>50</v>
      </c>
      <c r="E195" s="27" t="s">
        <v>47</v>
      </c>
    </row>
    <row r="196" spans="1:16" x14ac:dyDescent="0.2">
      <c r="A196" s="28" t="s">
        <v>52</v>
      </c>
      <c r="E196" s="29" t="s">
        <v>47</v>
      </c>
    </row>
    <row r="197" spans="1:16" x14ac:dyDescent="0.2">
      <c r="A197" t="s">
        <v>54</v>
      </c>
      <c r="E197" s="27" t="s">
        <v>47</v>
      </c>
    </row>
    <row r="198" spans="1:16" ht="25.5" x14ac:dyDescent="0.2">
      <c r="A198" s="17" t="s">
        <v>45</v>
      </c>
      <c r="B198" s="21" t="s">
        <v>256</v>
      </c>
      <c r="C198" s="21" t="s">
        <v>506</v>
      </c>
      <c r="D198" s="17" t="s">
        <v>47</v>
      </c>
      <c r="E198" s="22" t="s">
        <v>507</v>
      </c>
      <c r="F198" s="23" t="s">
        <v>185</v>
      </c>
      <c r="G198" s="24">
        <v>23</v>
      </c>
      <c r="H198" s="25"/>
      <c r="I198" s="25">
        <f>ROUND(ROUND(H198,2)*ROUND(G198,3),2)</f>
        <v>0</v>
      </c>
      <c r="O198">
        <f>(I198*21)/100</f>
        <v>0</v>
      </c>
      <c r="P198" t="s">
        <v>23</v>
      </c>
    </row>
    <row r="199" spans="1:16" x14ac:dyDescent="0.2">
      <c r="A199" s="26" t="s">
        <v>50</v>
      </c>
      <c r="E199" s="27" t="s">
        <v>47</v>
      </c>
    </row>
    <row r="200" spans="1:16" x14ac:dyDescent="0.2">
      <c r="A200" s="28" t="s">
        <v>52</v>
      </c>
      <c r="E200" s="29" t="s">
        <v>47</v>
      </c>
    </row>
    <row r="201" spans="1:16" x14ac:dyDescent="0.2">
      <c r="A201" t="s">
        <v>54</v>
      </c>
      <c r="E201" s="27" t="s">
        <v>47</v>
      </c>
    </row>
    <row r="202" spans="1:16" ht="25.5" x14ac:dyDescent="0.2">
      <c r="A202" s="17" t="s">
        <v>45</v>
      </c>
      <c r="B202" s="21" t="s">
        <v>261</v>
      </c>
      <c r="C202" s="21" t="s">
        <v>508</v>
      </c>
      <c r="D202" s="17" t="s">
        <v>47</v>
      </c>
      <c r="E202" s="22" t="s">
        <v>509</v>
      </c>
      <c r="F202" s="23" t="s">
        <v>185</v>
      </c>
      <c r="G202" s="24">
        <v>23</v>
      </c>
      <c r="H202" s="25"/>
      <c r="I202" s="25">
        <f>ROUND(ROUND(H202,2)*ROUND(G202,3),2)</f>
        <v>0</v>
      </c>
      <c r="O202">
        <f>(I202*21)/100</f>
        <v>0</v>
      </c>
      <c r="P202" t="s">
        <v>23</v>
      </c>
    </row>
    <row r="203" spans="1:16" x14ac:dyDescent="0.2">
      <c r="A203" s="26" t="s">
        <v>50</v>
      </c>
      <c r="E203" s="27" t="s">
        <v>47</v>
      </c>
    </row>
    <row r="204" spans="1:16" x14ac:dyDescent="0.2">
      <c r="A204" s="28" t="s">
        <v>52</v>
      </c>
      <c r="E204" s="29" t="s">
        <v>47</v>
      </c>
    </row>
    <row r="205" spans="1:16" x14ac:dyDescent="0.2">
      <c r="A205" t="s">
        <v>54</v>
      </c>
      <c r="E205" s="27" t="s">
        <v>47</v>
      </c>
    </row>
    <row r="206" spans="1:16" ht="25.5" x14ac:dyDescent="0.2">
      <c r="A206" s="17" t="s">
        <v>45</v>
      </c>
      <c r="B206" s="21" t="s">
        <v>287</v>
      </c>
      <c r="C206" s="21" t="s">
        <v>510</v>
      </c>
      <c r="D206" s="17" t="s">
        <v>47</v>
      </c>
      <c r="E206" s="22" t="s">
        <v>511</v>
      </c>
      <c r="F206" s="23" t="s">
        <v>119</v>
      </c>
      <c r="G206" s="24">
        <v>450</v>
      </c>
      <c r="H206" s="25"/>
      <c r="I206" s="25">
        <f>ROUND(ROUND(H206,2)*ROUND(G206,3),2)</f>
        <v>0</v>
      </c>
      <c r="O206">
        <f>(I206*21)/100</f>
        <v>0</v>
      </c>
      <c r="P206" t="s">
        <v>23</v>
      </c>
    </row>
    <row r="207" spans="1:16" x14ac:dyDescent="0.2">
      <c r="A207" s="26" t="s">
        <v>50</v>
      </c>
      <c r="E207" s="27" t="s">
        <v>47</v>
      </c>
    </row>
    <row r="208" spans="1:16" x14ac:dyDescent="0.2">
      <c r="A208" s="28" t="s">
        <v>52</v>
      </c>
      <c r="E208" s="29" t="s">
        <v>47</v>
      </c>
    </row>
    <row r="209" spans="1:16" x14ac:dyDescent="0.2">
      <c r="A209" t="s">
        <v>54</v>
      </c>
      <c r="E209" s="27" t="s">
        <v>47</v>
      </c>
    </row>
    <row r="210" spans="1:16" ht="38.25" x14ac:dyDescent="0.2">
      <c r="A210" s="17" t="s">
        <v>45</v>
      </c>
      <c r="B210" s="21" t="s">
        <v>292</v>
      </c>
      <c r="C210" s="21" t="s">
        <v>512</v>
      </c>
      <c r="D210" s="17" t="s">
        <v>47</v>
      </c>
      <c r="E210" s="22" t="s">
        <v>513</v>
      </c>
      <c r="F210" s="23" t="s">
        <v>119</v>
      </c>
      <c r="G210" s="24">
        <v>199</v>
      </c>
      <c r="H210" s="25"/>
      <c r="I210" s="25">
        <f>ROUND(ROUND(H210,2)*ROUND(G210,3),2)</f>
        <v>0</v>
      </c>
      <c r="O210">
        <f>(I210*21)/100</f>
        <v>0</v>
      </c>
      <c r="P210" t="s">
        <v>23</v>
      </c>
    </row>
    <row r="211" spans="1:16" x14ac:dyDescent="0.2">
      <c r="A211" s="26" t="s">
        <v>50</v>
      </c>
      <c r="E211" s="27" t="s">
        <v>47</v>
      </c>
    </row>
    <row r="212" spans="1:16" x14ac:dyDescent="0.2">
      <c r="A212" s="28" t="s">
        <v>52</v>
      </c>
      <c r="E212" s="29" t="s">
        <v>514</v>
      </c>
    </row>
    <row r="213" spans="1:16" x14ac:dyDescent="0.2">
      <c r="A213" t="s">
        <v>54</v>
      </c>
      <c r="E213" s="27" t="s">
        <v>47</v>
      </c>
    </row>
    <row r="214" spans="1:16" ht="38.25" x14ac:dyDescent="0.2">
      <c r="A214" s="17" t="s">
        <v>45</v>
      </c>
      <c r="B214" s="21" t="s">
        <v>297</v>
      </c>
      <c r="C214" s="21" t="s">
        <v>515</v>
      </c>
      <c r="D214" s="17" t="s">
        <v>47</v>
      </c>
      <c r="E214" s="22" t="s">
        <v>516</v>
      </c>
      <c r="F214" s="23" t="s">
        <v>119</v>
      </c>
      <c r="G214" s="24">
        <v>184.5</v>
      </c>
      <c r="H214" s="25"/>
      <c r="I214" s="25">
        <f>ROUND(ROUND(H214,2)*ROUND(G214,3),2)</f>
        <v>0</v>
      </c>
      <c r="O214">
        <f>(I214*21)/100</f>
        <v>0</v>
      </c>
      <c r="P214" t="s">
        <v>23</v>
      </c>
    </row>
    <row r="215" spans="1:16" x14ac:dyDescent="0.2">
      <c r="A215" s="26" t="s">
        <v>50</v>
      </c>
      <c r="E215" s="27" t="s">
        <v>47</v>
      </c>
    </row>
    <row r="216" spans="1:16" x14ac:dyDescent="0.2">
      <c r="A216" s="28" t="s">
        <v>52</v>
      </c>
      <c r="E216" s="29" t="s">
        <v>517</v>
      </c>
    </row>
    <row r="217" spans="1:16" x14ac:dyDescent="0.2">
      <c r="A217" t="s">
        <v>54</v>
      </c>
      <c r="E217" s="27" t="s">
        <v>47</v>
      </c>
    </row>
    <row r="218" spans="1:16" ht="38.25" x14ac:dyDescent="0.2">
      <c r="A218" s="17" t="s">
        <v>45</v>
      </c>
      <c r="B218" s="21" t="s">
        <v>154</v>
      </c>
      <c r="C218" s="21" t="s">
        <v>518</v>
      </c>
      <c r="D218" s="17" t="s">
        <v>47</v>
      </c>
      <c r="E218" s="22" t="s">
        <v>519</v>
      </c>
      <c r="F218" s="23" t="s">
        <v>119</v>
      </c>
      <c r="G218" s="24">
        <v>65</v>
      </c>
      <c r="H218" s="25"/>
      <c r="I218" s="25">
        <f>ROUND(ROUND(H218,2)*ROUND(G218,3),2)</f>
        <v>0</v>
      </c>
      <c r="O218">
        <f>(I218*21)/100</f>
        <v>0</v>
      </c>
      <c r="P218" t="s">
        <v>23</v>
      </c>
    </row>
    <row r="219" spans="1:16" x14ac:dyDescent="0.2">
      <c r="A219" s="26" t="s">
        <v>50</v>
      </c>
      <c r="E219" s="27" t="s">
        <v>47</v>
      </c>
    </row>
    <row r="220" spans="1:16" x14ac:dyDescent="0.2">
      <c r="A220" s="28" t="s">
        <v>52</v>
      </c>
      <c r="E220" s="29" t="s">
        <v>520</v>
      </c>
    </row>
    <row r="221" spans="1:16" x14ac:dyDescent="0.2">
      <c r="A221" t="s">
        <v>54</v>
      </c>
      <c r="E221" s="27" t="s">
        <v>47</v>
      </c>
    </row>
    <row r="222" spans="1:16" ht="38.25" x14ac:dyDescent="0.2">
      <c r="A222" s="17" t="s">
        <v>45</v>
      </c>
      <c r="B222" s="21" t="s">
        <v>190</v>
      </c>
      <c r="C222" s="21" t="s">
        <v>521</v>
      </c>
      <c r="D222" s="17" t="s">
        <v>47</v>
      </c>
      <c r="E222" s="22" t="s">
        <v>522</v>
      </c>
      <c r="F222" s="23" t="s">
        <v>119</v>
      </c>
      <c r="G222" s="24">
        <v>15.5</v>
      </c>
      <c r="H222" s="25"/>
      <c r="I222" s="25">
        <f>ROUND(ROUND(H222,2)*ROUND(G222,3),2)</f>
        <v>0</v>
      </c>
      <c r="O222">
        <f>(I222*21)/100</f>
        <v>0</v>
      </c>
      <c r="P222" t="s">
        <v>23</v>
      </c>
    </row>
    <row r="223" spans="1:16" x14ac:dyDescent="0.2">
      <c r="A223" s="26" t="s">
        <v>50</v>
      </c>
      <c r="E223" s="27" t="s">
        <v>47</v>
      </c>
    </row>
    <row r="224" spans="1:16" x14ac:dyDescent="0.2">
      <c r="A224" s="28" t="s">
        <v>52</v>
      </c>
      <c r="E224" s="29" t="s">
        <v>523</v>
      </c>
    </row>
    <row r="225" spans="1:16" x14ac:dyDescent="0.2">
      <c r="A225" t="s">
        <v>54</v>
      </c>
      <c r="E225" s="27" t="s">
        <v>47</v>
      </c>
    </row>
    <row r="226" spans="1:16" ht="38.25" x14ac:dyDescent="0.2">
      <c r="A226" s="17" t="s">
        <v>45</v>
      </c>
      <c r="B226" s="21" t="s">
        <v>302</v>
      </c>
      <c r="C226" s="21" t="s">
        <v>524</v>
      </c>
      <c r="D226" s="17" t="s">
        <v>47</v>
      </c>
      <c r="E226" s="22" t="s">
        <v>525</v>
      </c>
      <c r="F226" s="23" t="s">
        <v>119</v>
      </c>
      <c r="G226" s="24">
        <v>23</v>
      </c>
      <c r="H226" s="25"/>
      <c r="I226" s="25">
        <f>ROUND(ROUND(H226,2)*ROUND(G226,3),2)</f>
        <v>0</v>
      </c>
      <c r="O226">
        <f>(I226*21)/100</f>
        <v>0</v>
      </c>
      <c r="P226" t="s">
        <v>23</v>
      </c>
    </row>
    <row r="227" spans="1:16" x14ac:dyDescent="0.2">
      <c r="A227" s="26" t="s">
        <v>50</v>
      </c>
      <c r="E227" s="27" t="s">
        <v>47</v>
      </c>
    </row>
    <row r="228" spans="1:16" x14ac:dyDescent="0.2">
      <c r="A228" s="28" t="s">
        <v>52</v>
      </c>
      <c r="E228" s="29" t="s">
        <v>526</v>
      </c>
    </row>
    <row r="229" spans="1:16" x14ac:dyDescent="0.2">
      <c r="A229" t="s">
        <v>54</v>
      </c>
      <c r="E229" s="27" t="s">
        <v>47</v>
      </c>
    </row>
    <row r="230" spans="1:16" ht="38.25" x14ac:dyDescent="0.2">
      <c r="A230" s="17" t="s">
        <v>45</v>
      </c>
      <c r="B230" s="21" t="s">
        <v>264</v>
      </c>
      <c r="C230" s="21" t="s">
        <v>527</v>
      </c>
      <c r="D230" s="17" t="s">
        <v>47</v>
      </c>
      <c r="E230" s="22" t="s">
        <v>528</v>
      </c>
      <c r="F230" s="23" t="s">
        <v>119</v>
      </c>
      <c r="G230" s="24">
        <v>23</v>
      </c>
      <c r="H230" s="25"/>
      <c r="I230" s="25">
        <f>ROUND(ROUND(H230,2)*ROUND(G230,3),2)</f>
        <v>0</v>
      </c>
      <c r="O230">
        <f>(I230*21)/100</f>
        <v>0</v>
      </c>
      <c r="P230" t="s">
        <v>23</v>
      </c>
    </row>
    <row r="231" spans="1:16" x14ac:dyDescent="0.2">
      <c r="A231" s="26" t="s">
        <v>50</v>
      </c>
      <c r="E231" s="27" t="s">
        <v>47</v>
      </c>
    </row>
    <row r="232" spans="1:16" x14ac:dyDescent="0.2">
      <c r="A232" s="28" t="s">
        <v>52</v>
      </c>
      <c r="E232" s="29" t="s">
        <v>529</v>
      </c>
    </row>
    <row r="233" spans="1:16" x14ac:dyDescent="0.2">
      <c r="A233" t="s">
        <v>54</v>
      </c>
      <c r="E233" s="27" t="s">
        <v>47</v>
      </c>
    </row>
    <row r="234" spans="1:16" ht="38.25" x14ac:dyDescent="0.2">
      <c r="A234" s="17" t="s">
        <v>45</v>
      </c>
      <c r="B234" s="21" t="s">
        <v>308</v>
      </c>
      <c r="C234" s="21" t="s">
        <v>530</v>
      </c>
      <c r="D234" s="17" t="s">
        <v>47</v>
      </c>
      <c r="E234" s="22" t="s">
        <v>531</v>
      </c>
      <c r="F234" s="23" t="s">
        <v>119</v>
      </c>
      <c r="G234" s="24">
        <v>383.5</v>
      </c>
      <c r="H234" s="25"/>
      <c r="I234" s="25">
        <f>ROUND(ROUND(H234,2)*ROUND(G234,3),2)</f>
        <v>0</v>
      </c>
      <c r="O234">
        <f>(I234*21)/100</f>
        <v>0</v>
      </c>
      <c r="P234" t="s">
        <v>23</v>
      </c>
    </row>
    <row r="235" spans="1:16" x14ac:dyDescent="0.2">
      <c r="A235" s="26" t="s">
        <v>50</v>
      </c>
      <c r="E235" s="27" t="s">
        <v>47</v>
      </c>
    </row>
    <row r="236" spans="1:16" x14ac:dyDescent="0.2">
      <c r="A236" s="28" t="s">
        <v>52</v>
      </c>
      <c r="E236" s="29" t="s">
        <v>532</v>
      </c>
    </row>
    <row r="237" spans="1:16" x14ac:dyDescent="0.2">
      <c r="A237" t="s">
        <v>54</v>
      </c>
      <c r="E237" s="27" t="s">
        <v>47</v>
      </c>
    </row>
    <row r="238" spans="1:16" ht="38.25" x14ac:dyDescent="0.2">
      <c r="A238" s="17" t="s">
        <v>45</v>
      </c>
      <c r="B238" s="21" t="s">
        <v>159</v>
      </c>
      <c r="C238" s="21" t="s">
        <v>533</v>
      </c>
      <c r="D238" s="17" t="s">
        <v>47</v>
      </c>
      <c r="E238" s="22" t="s">
        <v>534</v>
      </c>
      <c r="F238" s="23" t="s">
        <v>119</v>
      </c>
      <c r="G238" s="24">
        <v>65</v>
      </c>
      <c r="H238" s="25"/>
      <c r="I238" s="25">
        <f>ROUND(ROUND(H238,2)*ROUND(G238,3),2)</f>
        <v>0</v>
      </c>
      <c r="O238">
        <f>(I238*21)/100</f>
        <v>0</v>
      </c>
      <c r="P238" t="s">
        <v>23</v>
      </c>
    </row>
    <row r="239" spans="1:16" x14ac:dyDescent="0.2">
      <c r="A239" s="26" t="s">
        <v>50</v>
      </c>
      <c r="E239" s="27" t="s">
        <v>47</v>
      </c>
    </row>
    <row r="240" spans="1:16" x14ac:dyDescent="0.2">
      <c r="A240" s="28" t="s">
        <v>52</v>
      </c>
      <c r="E240" s="29" t="s">
        <v>47</v>
      </c>
    </row>
    <row r="241" spans="1:16" x14ac:dyDescent="0.2">
      <c r="A241" t="s">
        <v>54</v>
      </c>
      <c r="E241" s="27" t="s">
        <v>47</v>
      </c>
    </row>
    <row r="242" spans="1:16" ht="38.25" x14ac:dyDescent="0.2">
      <c r="A242" s="17" t="s">
        <v>45</v>
      </c>
      <c r="B242" s="21" t="s">
        <v>164</v>
      </c>
      <c r="C242" s="21" t="s">
        <v>535</v>
      </c>
      <c r="D242" s="17" t="s">
        <v>47</v>
      </c>
      <c r="E242" s="22" t="s">
        <v>536</v>
      </c>
      <c r="F242" s="23" t="s">
        <v>119</v>
      </c>
      <c r="G242" s="24">
        <v>46</v>
      </c>
      <c r="H242" s="25"/>
      <c r="I242" s="25">
        <f>ROUND(ROUND(H242,2)*ROUND(G242,3),2)</f>
        <v>0</v>
      </c>
      <c r="O242">
        <f>(I242*21)/100</f>
        <v>0</v>
      </c>
      <c r="P242" t="s">
        <v>23</v>
      </c>
    </row>
    <row r="243" spans="1:16" x14ac:dyDescent="0.2">
      <c r="A243" s="26" t="s">
        <v>50</v>
      </c>
      <c r="E243" s="27" t="s">
        <v>47</v>
      </c>
    </row>
    <row r="244" spans="1:16" x14ac:dyDescent="0.2">
      <c r="A244" s="28" t="s">
        <v>52</v>
      </c>
      <c r="E244" s="29" t="s">
        <v>537</v>
      </c>
    </row>
    <row r="245" spans="1:16" x14ac:dyDescent="0.2">
      <c r="A245" t="s">
        <v>54</v>
      </c>
      <c r="E245" s="27" t="s">
        <v>47</v>
      </c>
    </row>
    <row r="246" spans="1:16" ht="38.25" x14ac:dyDescent="0.2">
      <c r="A246" s="17" t="s">
        <v>45</v>
      </c>
      <c r="B246" s="21" t="s">
        <v>314</v>
      </c>
      <c r="C246" s="21" t="s">
        <v>538</v>
      </c>
      <c r="D246" s="17" t="s">
        <v>47</v>
      </c>
      <c r="E246" s="22" t="s">
        <v>536</v>
      </c>
      <c r="F246" s="23" t="s">
        <v>119</v>
      </c>
      <c r="G246" s="24">
        <v>15.5</v>
      </c>
      <c r="H246" s="25"/>
      <c r="I246" s="25">
        <f>ROUND(ROUND(H246,2)*ROUND(G246,3),2)</f>
        <v>0</v>
      </c>
      <c r="O246">
        <f>(I246*21)/100</f>
        <v>0</v>
      </c>
      <c r="P246" t="s">
        <v>23</v>
      </c>
    </row>
    <row r="247" spans="1:16" x14ac:dyDescent="0.2">
      <c r="A247" s="26" t="s">
        <v>50</v>
      </c>
      <c r="E247" s="27" t="s">
        <v>47</v>
      </c>
    </row>
    <row r="248" spans="1:16" x14ac:dyDescent="0.2">
      <c r="A248" s="28" t="s">
        <v>52</v>
      </c>
      <c r="E248" s="29" t="s">
        <v>47</v>
      </c>
    </row>
    <row r="249" spans="1:16" x14ac:dyDescent="0.2">
      <c r="A249" t="s">
        <v>54</v>
      </c>
      <c r="E249" s="27" t="s">
        <v>47</v>
      </c>
    </row>
    <row r="250" spans="1:16" ht="25.5" x14ac:dyDescent="0.2">
      <c r="A250" s="17" t="s">
        <v>45</v>
      </c>
      <c r="B250" s="21" t="s">
        <v>319</v>
      </c>
      <c r="C250" s="21" t="s">
        <v>539</v>
      </c>
      <c r="D250" s="17" t="s">
        <v>47</v>
      </c>
      <c r="E250" s="22" t="s">
        <v>540</v>
      </c>
      <c r="F250" s="23" t="s">
        <v>119</v>
      </c>
      <c r="G250" s="24">
        <v>2</v>
      </c>
      <c r="H250" s="25"/>
      <c r="I250" s="25">
        <f>ROUND(ROUND(H250,2)*ROUND(G250,3),2)</f>
        <v>0</v>
      </c>
      <c r="O250">
        <f>(I250*21)/100</f>
        <v>0</v>
      </c>
      <c r="P250" t="s">
        <v>23</v>
      </c>
    </row>
    <row r="251" spans="1:16" x14ac:dyDescent="0.2">
      <c r="A251" s="26" t="s">
        <v>50</v>
      </c>
      <c r="E251" s="27" t="s">
        <v>47</v>
      </c>
    </row>
    <row r="252" spans="1:16" x14ac:dyDescent="0.2">
      <c r="A252" s="28" t="s">
        <v>52</v>
      </c>
      <c r="E252" s="29" t="s">
        <v>47</v>
      </c>
    </row>
    <row r="253" spans="1:16" x14ac:dyDescent="0.2">
      <c r="A253" t="s">
        <v>54</v>
      </c>
      <c r="E253" s="27" t="s">
        <v>47</v>
      </c>
    </row>
    <row r="254" spans="1:16" x14ac:dyDescent="0.2">
      <c r="A254" s="17" t="s">
        <v>45</v>
      </c>
      <c r="B254" s="21" t="s">
        <v>541</v>
      </c>
      <c r="C254" s="21" t="s">
        <v>542</v>
      </c>
      <c r="D254" s="17" t="s">
        <v>47</v>
      </c>
      <c r="E254" s="22" t="s">
        <v>543</v>
      </c>
      <c r="F254" s="23" t="s">
        <v>119</v>
      </c>
      <c r="G254" s="24">
        <v>33</v>
      </c>
      <c r="H254" s="25"/>
      <c r="I254" s="25">
        <f>ROUND(ROUND(H254,2)*ROUND(G254,3),2)</f>
        <v>0</v>
      </c>
      <c r="O254">
        <f>(I254*21)/100</f>
        <v>0</v>
      </c>
      <c r="P254" t="s">
        <v>23</v>
      </c>
    </row>
    <row r="255" spans="1:16" x14ac:dyDescent="0.2">
      <c r="A255" s="26" t="s">
        <v>50</v>
      </c>
      <c r="E255" s="27" t="s">
        <v>47</v>
      </c>
    </row>
    <row r="256" spans="1:16" x14ac:dyDescent="0.2">
      <c r="A256" s="28" t="s">
        <v>52</v>
      </c>
      <c r="E256" s="29" t="s">
        <v>544</v>
      </c>
    </row>
    <row r="257" spans="1:16" x14ac:dyDescent="0.2">
      <c r="A257" t="s">
        <v>54</v>
      </c>
      <c r="E257" s="27" t="s">
        <v>47</v>
      </c>
    </row>
    <row r="258" spans="1:16" ht="25.5" x14ac:dyDescent="0.2">
      <c r="A258" s="17" t="s">
        <v>45</v>
      </c>
      <c r="B258" s="21" t="s">
        <v>545</v>
      </c>
      <c r="C258" s="21" t="s">
        <v>546</v>
      </c>
      <c r="D258" s="17" t="s">
        <v>47</v>
      </c>
      <c r="E258" s="22" t="s">
        <v>547</v>
      </c>
      <c r="F258" s="23" t="s">
        <v>185</v>
      </c>
      <c r="G258" s="24">
        <v>16.5</v>
      </c>
      <c r="H258" s="25"/>
      <c r="I258" s="25">
        <f>ROUND(ROUND(H258,2)*ROUND(G258,3),2)</f>
        <v>0</v>
      </c>
      <c r="O258">
        <f>(I258*21)/100</f>
        <v>0</v>
      </c>
      <c r="P258" t="s">
        <v>23</v>
      </c>
    </row>
    <row r="259" spans="1:16" x14ac:dyDescent="0.2">
      <c r="A259" s="26" t="s">
        <v>50</v>
      </c>
      <c r="E259" s="27" t="s">
        <v>47</v>
      </c>
    </row>
    <row r="260" spans="1:16" x14ac:dyDescent="0.2">
      <c r="A260" s="28" t="s">
        <v>52</v>
      </c>
      <c r="E260" s="29" t="s">
        <v>548</v>
      </c>
    </row>
    <row r="261" spans="1:16" x14ac:dyDescent="0.2">
      <c r="A261" t="s">
        <v>54</v>
      </c>
      <c r="E261" s="27" t="s">
        <v>47</v>
      </c>
    </row>
    <row r="262" spans="1:16" x14ac:dyDescent="0.2">
      <c r="A262" s="17" t="s">
        <v>45</v>
      </c>
      <c r="B262" s="21" t="s">
        <v>549</v>
      </c>
      <c r="C262" s="21" t="s">
        <v>550</v>
      </c>
      <c r="D262" s="17" t="s">
        <v>47</v>
      </c>
      <c r="E262" s="22" t="s">
        <v>551</v>
      </c>
      <c r="F262" s="23" t="s">
        <v>112</v>
      </c>
      <c r="G262" s="24">
        <v>1</v>
      </c>
      <c r="H262" s="25"/>
      <c r="I262" s="25">
        <f>ROUND(ROUND(H262,2)*ROUND(G262,3),2)</f>
        <v>0</v>
      </c>
      <c r="O262">
        <f>(I262*21)/100</f>
        <v>0</v>
      </c>
      <c r="P262" t="s">
        <v>23</v>
      </c>
    </row>
    <row r="263" spans="1:16" x14ac:dyDescent="0.2">
      <c r="A263" s="26" t="s">
        <v>50</v>
      </c>
      <c r="E263" s="27" t="s">
        <v>47</v>
      </c>
    </row>
    <row r="264" spans="1:16" x14ac:dyDescent="0.2">
      <c r="A264" s="28" t="s">
        <v>52</v>
      </c>
      <c r="E264" s="29" t="s">
        <v>29</v>
      </c>
    </row>
    <row r="265" spans="1:16" x14ac:dyDescent="0.2">
      <c r="A265" t="s">
        <v>54</v>
      </c>
      <c r="E265" s="27" t="s">
        <v>47</v>
      </c>
    </row>
    <row r="266" spans="1:16" ht="38.25" x14ac:dyDescent="0.2">
      <c r="A266" s="17" t="s">
        <v>45</v>
      </c>
      <c r="B266" s="21" t="s">
        <v>552</v>
      </c>
      <c r="C266" s="21" t="s">
        <v>553</v>
      </c>
      <c r="D266" s="17" t="s">
        <v>47</v>
      </c>
      <c r="E266" s="22" t="s">
        <v>554</v>
      </c>
      <c r="F266" s="23" t="s">
        <v>112</v>
      </c>
      <c r="G266" s="24">
        <v>4.7160000000000002</v>
      </c>
      <c r="H266" s="25"/>
      <c r="I266" s="25">
        <f>ROUND(ROUND(H266,2)*ROUND(G266,3),2)</f>
        <v>0</v>
      </c>
      <c r="O266">
        <f>(I266*21)/100</f>
        <v>0</v>
      </c>
      <c r="P266" t="s">
        <v>23</v>
      </c>
    </row>
    <row r="267" spans="1:16" x14ac:dyDescent="0.2">
      <c r="A267" s="26" t="s">
        <v>50</v>
      </c>
      <c r="E267" s="27" t="s">
        <v>47</v>
      </c>
    </row>
    <row r="268" spans="1:16" x14ac:dyDescent="0.2">
      <c r="A268" s="28" t="s">
        <v>52</v>
      </c>
      <c r="E268" s="29" t="s">
        <v>555</v>
      </c>
    </row>
    <row r="269" spans="1:16" x14ac:dyDescent="0.2">
      <c r="A269" t="s">
        <v>54</v>
      </c>
      <c r="E269" s="27" t="s">
        <v>47</v>
      </c>
    </row>
    <row r="270" spans="1:16" ht="38.25" x14ac:dyDescent="0.2">
      <c r="A270" s="17" t="s">
        <v>45</v>
      </c>
      <c r="B270" s="21" t="s">
        <v>556</v>
      </c>
      <c r="C270" s="21" t="s">
        <v>557</v>
      </c>
      <c r="D270" s="17" t="s">
        <v>47</v>
      </c>
      <c r="E270" s="22" t="s">
        <v>558</v>
      </c>
      <c r="F270" s="23" t="s">
        <v>112</v>
      </c>
      <c r="G270" s="24">
        <v>4.7160000000000002</v>
      </c>
      <c r="H270" s="25"/>
      <c r="I270" s="25">
        <f>ROUND(ROUND(H270,2)*ROUND(G270,3),2)</f>
        <v>0</v>
      </c>
      <c r="O270">
        <f>(I270*21)/100</f>
        <v>0</v>
      </c>
      <c r="P270" t="s">
        <v>23</v>
      </c>
    </row>
    <row r="271" spans="1:16" x14ac:dyDescent="0.2">
      <c r="A271" s="26" t="s">
        <v>50</v>
      </c>
      <c r="E271" s="27" t="s">
        <v>47</v>
      </c>
    </row>
    <row r="272" spans="1:16" x14ac:dyDescent="0.2">
      <c r="A272" s="28" t="s">
        <v>52</v>
      </c>
      <c r="E272" s="29" t="s">
        <v>555</v>
      </c>
    </row>
    <row r="273" spans="1:16" x14ac:dyDescent="0.2">
      <c r="A273" t="s">
        <v>54</v>
      </c>
      <c r="E273" s="27" t="s">
        <v>47</v>
      </c>
    </row>
    <row r="274" spans="1:16" ht="25.5" x14ac:dyDescent="0.2">
      <c r="A274" s="17" t="s">
        <v>45</v>
      </c>
      <c r="B274" s="21" t="s">
        <v>559</v>
      </c>
      <c r="C274" s="21" t="s">
        <v>560</v>
      </c>
      <c r="D274" s="17" t="s">
        <v>47</v>
      </c>
      <c r="E274" s="22" t="s">
        <v>561</v>
      </c>
      <c r="F274" s="23" t="s">
        <v>131</v>
      </c>
      <c r="G274" s="24">
        <v>28</v>
      </c>
      <c r="H274" s="25"/>
      <c r="I274" s="25">
        <f>ROUND(ROUND(H274,2)*ROUND(G274,3),2)</f>
        <v>0</v>
      </c>
      <c r="O274">
        <f>(I274*21)/100</f>
        <v>0</v>
      </c>
      <c r="P274" t="s">
        <v>23</v>
      </c>
    </row>
    <row r="275" spans="1:16" x14ac:dyDescent="0.2">
      <c r="A275" s="26" t="s">
        <v>50</v>
      </c>
      <c r="E275" s="27" t="s">
        <v>47</v>
      </c>
    </row>
    <row r="276" spans="1:16" x14ac:dyDescent="0.2">
      <c r="A276" s="28" t="s">
        <v>52</v>
      </c>
      <c r="E276" s="29" t="s">
        <v>562</v>
      </c>
    </row>
    <row r="277" spans="1:16" x14ac:dyDescent="0.2">
      <c r="A277" t="s">
        <v>54</v>
      </c>
      <c r="E277" s="27" t="s">
        <v>47</v>
      </c>
    </row>
    <row r="278" spans="1:16" ht="25.5" x14ac:dyDescent="0.2">
      <c r="A278" s="17" t="s">
        <v>45</v>
      </c>
      <c r="B278" s="21" t="s">
        <v>563</v>
      </c>
      <c r="C278" s="21" t="s">
        <v>564</v>
      </c>
      <c r="D278" s="17" t="s">
        <v>47</v>
      </c>
      <c r="E278" s="22" t="s">
        <v>565</v>
      </c>
      <c r="F278" s="23" t="s">
        <v>112</v>
      </c>
      <c r="G278" s="24">
        <v>9.4329999999999998</v>
      </c>
      <c r="H278" s="25"/>
      <c r="I278" s="25">
        <f>ROUND(ROUND(H278,2)*ROUND(G278,3),2)</f>
        <v>0</v>
      </c>
      <c r="O278">
        <f>(I278*21)/100</f>
        <v>0</v>
      </c>
      <c r="P278" t="s">
        <v>23</v>
      </c>
    </row>
    <row r="279" spans="1:16" x14ac:dyDescent="0.2">
      <c r="A279" s="26" t="s">
        <v>50</v>
      </c>
      <c r="E279" s="27" t="s">
        <v>47</v>
      </c>
    </row>
    <row r="280" spans="1:16" x14ac:dyDescent="0.2">
      <c r="A280" s="28" t="s">
        <v>52</v>
      </c>
      <c r="E280" s="29" t="s">
        <v>566</v>
      </c>
    </row>
    <row r="281" spans="1:16" x14ac:dyDescent="0.2">
      <c r="A281" t="s">
        <v>54</v>
      </c>
      <c r="E281" s="27" t="s">
        <v>47</v>
      </c>
    </row>
    <row r="282" spans="1:16" ht="38.25" x14ac:dyDescent="0.2">
      <c r="A282" s="17" t="s">
        <v>45</v>
      </c>
      <c r="B282" s="21" t="s">
        <v>567</v>
      </c>
      <c r="C282" s="21" t="s">
        <v>568</v>
      </c>
      <c r="D282" s="17" t="s">
        <v>47</v>
      </c>
      <c r="E282" s="22" t="s">
        <v>569</v>
      </c>
      <c r="F282" s="23" t="s">
        <v>119</v>
      </c>
      <c r="G282" s="24">
        <v>10.5</v>
      </c>
      <c r="H282" s="25"/>
      <c r="I282" s="25">
        <f>ROUND(ROUND(H282,2)*ROUND(G282,3),2)</f>
        <v>0</v>
      </c>
      <c r="O282">
        <f>(I282*21)/100</f>
        <v>0</v>
      </c>
      <c r="P282" t="s">
        <v>23</v>
      </c>
    </row>
    <row r="283" spans="1:16" x14ac:dyDescent="0.2">
      <c r="A283" s="26" t="s">
        <v>50</v>
      </c>
      <c r="E283" s="27" t="s">
        <v>47</v>
      </c>
    </row>
    <row r="284" spans="1:16" x14ac:dyDescent="0.2">
      <c r="A284" s="28" t="s">
        <v>52</v>
      </c>
      <c r="E284" s="29" t="s">
        <v>47</v>
      </c>
    </row>
    <row r="285" spans="1:16" x14ac:dyDescent="0.2">
      <c r="A285" t="s">
        <v>54</v>
      </c>
      <c r="E285" s="27" t="s">
        <v>47</v>
      </c>
    </row>
    <row r="286" spans="1:16" ht="25.5" x14ac:dyDescent="0.2">
      <c r="A286" s="17" t="s">
        <v>45</v>
      </c>
      <c r="B286" s="21" t="s">
        <v>570</v>
      </c>
      <c r="C286" s="21" t="s">
        <v>571</v>
      </c>
      <c r="D286" s="17" t="s">
        <v>47</v>
      </c>
      <c r="E286" s="22" t="s">
        <v>572</v>
      </c>
      <c r="F286" s="23" t="s">
        <v>131</v>
      </c>
      <c r="G286" s="24">
        <v>1</v>
      </c>
      <c r="H286" s="25"/>
      <c r="I286" s="25">
        <f>ROUND(ROUND(H286,2)*ROUND(G286,3),2)</f>
        <v>0</v>
      </c>
      <c r="O286">
        <f>(I286*21)/100</f>
        <v>0</v>
      </c>
      <c r="P286" t="s">
        <v>23</v>
      </c>
    </row>
    <row r="287" spans="1:16" x14ac:dyDescent="0.2">
      <c r="A287" s="26" t="s">
        <v>50</v>
      </c>
      <c r="E287" s="27" t="s">
        <v>47</v>
      </c>
    </row>
    <row r="288" spans="1:16" x14ac:dyDescent="0.2">
      <c r="A288" s="28" t="s">
        <v>52</v>
      </c>
      <c r="E288" s="29" t="s">
        <v>47</v>
      </c>
    </row>
    <row r="289" spans="1:16" x14ac:dyDescent="0.2">
      <c r="A289" t="s">
        <v>54</v>
      </c>
      <c r="E289" s="27" t="s">
        <v>47</v>
      </c>
    </row>
    <row r="290" spans="1:16" ht="25.5" x14ac:dyDescent="0.2">
      <c r="A290" s="17" t="s">
        <v>45</v>
      </c>
      <c r="B290" s="21" t="s">
        <v>573</v>
      </c>
      <c r="C290" s="21" t="s">
        <v>574</v>
      </c>
      <c r="D290" s="17" t="s">
        <v>47</v>
      </c>
      <c r="E290" s="22" t="s">
        <v>575</v>
      </c>
      <c r="F290" s="23" t="s">
        <v>131</v>
      </c>
      <c r="G290" s="24">
        <v>1</v>
      </c>
      <c r="H290" s="25"/>
      <c r="I290" s="25">
        <f>ROUND(ROUND(H290,2)*ROUND(G290,3),2)</f>
        <v>0</v>
      </c>
      <c r="O290">
        <f>(I290*21)/100</f>
        <v>0</v>
      </c>
      <c r="P290" t="s">
        <v>23</v>
      </c>
    </row>
    <row r="291" spans="1:16" x14ac:dyDescent="0.2">
      <c r="A291" s="26" t="s">
        <v>50</v>
      </c>
      <c r="E291" s="27" t="s">
        <v>47</v>
      </c>
    </row>
    <row r="292" spans="1:16" x14ac:dyDescent="0.2">
      <c r="A292" s="28" t="s">
        <v>52</v>
      </c>
      <c r="E292" s="29" t="s">
        <v>47</v>
      </c>
    </row>
    <row r="293" spans="1:16" x14ac:dyDescent="0.2">
      <c r="A293" t="s">
        <v>54</v>
      </c>
      <c r="E293" s="27" t="s">
        <v>47</v>
      </c>
    </row>
    <row r="294" spans="1:16" ht="25.5" x14ac:dyDescent="0.2">
      <c r="A294" s="17" t="s">
        <v>45</v>
      </c>
      <c r="B294" s="21" t="s">
        <v>576</v>
      </c>
      <c r="C294" s="21" t="s">
        <v>577</v>
      </c>
      <c r="D294" s="17" t="s">
        <v>47</v>
      </c>
      <c r="E294" s="22" t="s">
        <v>578</v>
      </c>
      <c r="F294" s="23" t="s">
        <v>119</v>
      </c>
      <c r="G294" s="24">
        <v>11</v>
      </c>
      <c r="H294" s="25"/>
      <c r="I294" s="25">
        <f>ROUND(ROUND(H294,2)*ROUND(G294,3),2)</f>
        <v>0</v>
      </c>
      <c r="O294">
        <f>(I294*21)/100</f>
        <v>0</v>
      </c>
      <c r="P294" t="s">
        <v>23</v>
      </c>
    </row>
    <row r="295" spans="1:16" x14ac:dyDescent="0.2">
      <c r="A295" s="26" t="s">
        <v>50</v>
      </c>
      <c r="E295" s="27" t="s">
        <v>47</v>
      </c>
    </row>
    <row r="296" spans="1:16" x14ac:dyDescent="0.2">
      <c r="A296" s="28" t="s">
        <v>52</v>
      </c>
      <c r="E296" s="29" t="s">
        <v>47</v>
      </c>
    </row>
    <row r="297" spans="1:16" x14ac:dyDescent="0.2">
      <c r="A297" t="s">
        <v>54</v>
      </c>
      <c r="E297" s="27" t="s">
        <v>47</v>
      </c>
    </row>
    <row r="298" spans="1:16" ht="25.5" x14ac:dyDescent="0.2">
      <c r="A298" s="17" t="s">
        <v>45</v>
      </c>
      <c r="B298" s="21" t="s">
        <v>579</v>
      </c>
      <c r="C298" s="21" t="s">
        <v>580</v>
      </c>
      <c r="D298" s="17" t="s">
        <v>47</v>
      </c>
      <c r="E298" s="22" t="s">
        <v>581</v>
      </c>
      <c r="F298" s="23" t="s">
        <v>119</v>
      </c>
      <c r="G298" s="24">
        <v>464</v>
      </c>
      <c r="H298" s="25"/>
      <c r="I298" s="25">
        <f>ROUND(ROUND(H298,2)*ROUND(G298,3),2)</f>
        <v>0</v>
      </c>
      <c r="O298">
        <f>(I298*21)/100</f>
        <v>0</v>
      </c>
      <c r="P298" t="s">
        <v>23</v>
      </c>
    </row>
    <row r="299" spans="1:16" x14ac:dyDescent="0.2">
      <c r="A299" s="26" t="s">
        <v>50</v>
      </c>
      <c r="E299" s="27" t="s">
        <v>47</v>
      </c>
    </row>
    <row r="300" spans="1:16" ht="25.5" x14ac:dyDescent="0.2">
      <c r="A300" s="28" t="s">
        <v>52</v>
      </c>
      <c r="E300" s="29" t="s">
        <v>582</v>
      </c>
    </row>
    <row r="301" spans="1:16" x14ac:dyDescent="0.2">
      <c r="A301" t="s">
        <v>54</v>
      </c>
      <c r="E301" s="27" t="s">
        <v>47</v>
      </c>
    </row>
    <row r="302" spans="1:16" ht="25.5" x14ac:dyDescent="0.2">
      <c r="A302" s="17" t="s">
        <v>45</v>
      </c>
      <c r="B302" s="21" t="s">
        <v>583</v>
      </c>
      <c r="C302" s="21" t="s">
        <v>584</v>
      </c>
      <c r="D302" s="17" t="s">
        <v>47</v>
      </c>
      <c r="E302" s="22" t="s">
        <v>585</v>
      </c>
      <c r="F302" s="23" t="s">
        <v>119</v>
      </c>
      <c r="G302" s="24">
        <v>46</v>
      </c>
      <c r="H302" s="25"/>
      <c r="I302" s="25">
        <f>ROUND(ROUND(H302,2)*ROUND(G302,3),2)</f>
        <v>0</v>
      </c>
      <c r="O302">
        <f>(I302*21)/100</f>
        <v>0</v>
      </c>
      <c r="P302" t="s">
        <v>23</v>
      </c>
    </row>
    <row r="303" spans="1:16" x14ac:dyDescent="0.2">
      <c r="A303" s="26" t="s">
        <v>50</v>
      </c>
      <c r="E303" s="27" t="s">
        <v>47</v>
      </c>
    </row>
    <row r="304" spans="1:16" x14ac:dyDescent="0.2">
      <c r="A304" s="28" t="s">
        <v>52</v>
      </c>
      <c r="E304" s="29" t="s">
        <v>586</v>
      </c>
    </row>
    <row r="305" spans="1:16" x14ac:dyDescent="0.2">
      <c r="A305" t="s">
        <v>54</v>
      </c>
      <c r="E305" s="27" t="s">
        <v>47</v>
      </c>
    </row>
    <row r="306" spans="1:16" x14ac:dyDescent="0.2">
      <c r="A306" s="17" t="s">
        <v>45</v>
      </c>
      <c r="B306" s="21" t="s">
        <v>587</v>
      </c>
      <c r="C306" s="21" t="s">
        <v>588</v>
      </c>
      <c r="D306" s="17" t="s">
        <v>47</v>
      </c>
      <c r="E306" s="22" t="s">
        <v>589</v>
      </c>
      <c r="F306" s="23" t="s">
        <v>119</v>
      </c>
      <c r="G306" s="24">
        <v>46</v>
      </c>
      <c r="H306" s="25"/>
      <c r="I306" s="25">
        <f>ROUND(ROUND(H306,2)*ROUND(G306,3),2)</f>
        <v>0</v>
      </c>
      <c r="O306">
        <f>(I306*21)/100</f>
        <v>0</v>
      </c>
      <c r="P306" t="s">
        <v>23</v>
      </c>
    </row>
    <row r="307" spans="1:16" x14ac:dyDescent="0.2">
      <c r="A307" s="26" t="s">
        <v>50</v>
      </c>
      <c r="E307" s="27" t="s">
        <v>47</v>
      </c>
    </row>
    <row r="308" spans="1:16" x14ac:dyDescent="0.2">
      <c r="A308" s="28" t="s">
        <v>52</v>
      </c>
      <c r="E308" s="29" t="s">
        <v>47</v>
      </c>
    </row>
    <row r="309" spans="1:16" x14ac:dyDescent="0.2">
      <c r="A309" t="s">
        <v>54</v>
      </c>
      <c r="E309" s="27" t="s">
        <v>47</v>
      </c>
    </row>
    <row r="310" spans="1:16" x14ac:dyDescent="0.2">
      <c r="A310" s="17" t="s">
        <v>45</v>
      </c>
      <c r="B310" s="21" t="s">
        <v>590</v>
      </c>
      <c r="C310" s="21" t="s">
        <v>591</v>
      </c>
      <c r="D310" s="17" t="s">
        <v>47</v>
      </c>
      <c r="E310" s="22" t="s">
        <v>592</v>
      </c>
      <c r="F310" s="23" t="s">
        <v>119</v>
      </c>
      <c r="G310" s="24">
        <v>92</v>
      </c>
      <c r="H310" s="25"/>
      <c r="I310" s="25">
        <f>ROUND(ROUND(H310,2)*ROUND(G310,3),2)</f>
        <v>0</v>
      </c>
      <c r="O310">
        <f>(I310*21)/100</f>
        <v>0</v>
      </c>
      <c r="P310" t="s">
        <v>23</v>
      </c>
    </row>
    <row r="311" spans="1:16" x14ac:dyDescent="0.2">
      <c r="A311" s="26" t="s">
        <v>50</v>
      </c>
      <c r="E311" s="27" t="s">
        <v>47</v>
      </c>
    </row>
    <row r="312" spans="1:16" x14ac:dyDescent="0.2">
      <c r="A312" s="28" t="s">
        <v>52</v>
      </c>
      <c r="E312" s="29" t="s">
        <v>593</v>
      </c>
    </row>
    <row r="313" spans="1:16" x14ac:dyDescent="0.2">
      <c r="A313" t="s">
        <v>54</v>
      </c>
      <c r="E313" s="27" t="s">
        <v>47</v>
      </c>
    </row>
    <row r="314" spans="1:16" ht="25.5" x14ac:dyDescent="0.2">
      <c r="A314" s="17" t="s">
        <v>45</v>
      </c>
      <c r="B314" s="21" t="s">
        <v>594</v>
      </c>
      <c r="C314" s="21" t="s">
        <v>595</v>
      </c>
      <c r="D314" s="17" t="s">
        <v>47</v>
      </c>
      <c r="E314" s="22" t="s">
        <v>596</v>
      </c>
      <c r="F314" s="23" t="s">
        <v>119</v>
      </c>
      <c r="G314" s="24">
        <v>643.5</v>
      </c>
      <c r="H314" s="25"/>
      <c r="I314" s="25">
        <f>ROUND(ROUND(H314,2)*ROUND(G314,3),2)</f>
        <v>0</v>
      </c>
      <c r="O314">
        <f>(I314*21)/100</f>
        <v>0</v>
      </c>
      <c r="P314" t="s">
        <v>23</v>
      </c>
    </row>
    <row r="315" spans="1:16" x14ac:dyDescent="0.2">
      <c r="A315" s="26" t="s">
        <v>50</v>
      </c>
      <c r="E315" s="27" t="s">
        <v>47</v>
      </c>
    </row>
    <row r="316" spans="1:16" x14ac:dyDescent="0.2">
      <c r="A316" s="28" t="s">
        <v>52</v>
      </c>
      <c r="E316" s="29" t="s">
        <v>597</v>
      </c>
    </row>
    <row r="317" spans="1:16" x14ac:dyDescent="0.2">
      <c r="A317" t="s">
        <v>54</v>
      </c>
      <c r="E317" s="27" t="s">
        <v>47</v>
      </c>
    </row>
    <row r="318" spans="1:16" x14ac:dyDescent="0.2">
      <c r="A318" s="17" t="s">
        <v>45</v>
      </c>
      <c r="B318" s="21" t="s">
        <v>598</v>
      </c>
      <c r="C318" s="21" t="s">
        <v>599</v>
      </c>
      <c r="D318" s="17" t="s">
        <v>47</v>
      </c>
      <c r="E318" s="22" t="s">
        <v>600</v>
      </c>
      <c r="F318" s="23" t="s">
        <v>119</v>
      </c>
      <c r="G318" s="24">
        <v>675.67499999999995</v>
      </c>
      <c r="H318" s="25"/>
      <c r="I318" s="25">
        <f>ROUND(ROUND(H318,2)*ROUND(G318,3),2)</f>
        <v>0</v>
      </c>
      <c r="O318">
        <f>(I318*21)/100</f>
        <v>0</v>
      </c>
      <c r="P318" t="s">
        <v>23</v>
      </c>
    </row>
    <row r="319" spans="1:16" x14ac:dyDescent="0.2">
      <c r="A319" s="26" t="s">
        <v>50</v>
      </c>
      <c r="E319" s="27" t="s">
        <v>47</v>
      </c>
    </row>
    <row r="320" spans="1:16" x14ac:dyDescent="0.2">
      <c r="A320" s="28" t="s">
        <v>52</v>
      </c>
      <c r="E320" s="29" t="s">
        <v>601</v>
      </c>
    </row>
    <row r="321" spans="1:18" x14ac:dyDescent="0.2">
      <c r="A321" t="s">
        <v>54</v>
      </c>
      <c r="E321" s="27" t="s">
        <v>47</v>
      </c>
    </row>
    <row r="322" spans="1:18" ht="25.5" x14ac:dyDescent="0.2">
      <c r="A322" s="17" t="s">
        <v>45</v>
      </c>
      <c r="B322" s="21" t="s">
        <v>602</v>
      </c>
      <c r="C322" s="21" t="s">
        <v>603</v>
      </c>
      <c r="D322" s="17" t="s">
        <v>47</v>
      </c>
      <c r="E322" s="22" t="s">
        <v>604</v>
      </c>
      <c r="F322" s="23" t="s">
        <v>119</v>
      </c>
      <c r="G322" s="24">
        <v>56</v>
      </c>
      <c r="H322" s="25"/>
      <c r="I322" s="25">
        <f>ROUND(ROUND(H322,2)*ROUND(G322,3),2)</f>
        <v>0</v>
      </c>
      <c r="O322">
        <f>(I322*21)/100</f>
        <v>0</v>
      </c>
      <c r="P322" t="s">
        <v>23</v>
      </c>
    </row>
    <row r="323" spans="1:18" x14ac:dyDescent="0.2">
      <c r="A323" s="26" t="s">
        <v>50</v>
      </c>
      <c r="E323" s="27" t="s">
        <v>47</v>
      </c>
    </row>
    <row r="324" spans="1:18" x14ac:dyDescent="0.2">
      <c r="A324" s="28" t="s">
        <v>52</v>
      </c>
      <c r="E324" s="29" t="s">
        <v>447</v>
      </c>
    </row>
    <row r="325" spans="1:18" x14ac:dyDescent="0.2">
      <c r="A325" t="s">
        <v>54</v>
      </c>
      <c r="E325" s="27" t="s">
        <v>47</v>
      </c>
    </row>
    <row r="326" spans="1:18" x14ac:dyDescent="0.2">
      <c r="A326" s="17" t="s">
        <v>45</v>
      </c>
      <c r="B326" s="21" t="s">
        <v>605</v>
      </c>
      <c r="C326" s="21" t="s">
        <v>606</v>
      </c>
      <c r="D326" s="17" t="s">
        <v>47</v>
      </c>
      <c r="E326" s="22" t="s">
        <v>607</v>
      </c>
      <c r="F326" s="23" t="s">
        <v>119</v>
      </c>
      <c r="G326" s="24">
        <v>61.6</v>
      </c>
      <c r="H326" s="25"/>
      <c r="I326" s="25">
        <f>ROUND(ROUND(H326,2)*ROUND(G326,3),2)</f>
        <v>0</v>
      </c>
      <c r="O326">
        <f>(I326*21)/100</f>
        <v>0</v>
      </c>
      <c r="P326" t="s">
        <v>23</v>
      </c>
    </row>
    <row r="327" spans="1:18" x14ac:dyDescent="0.2">
      <c r="A327" s="26" t="s">
        <v>50</v>
      </c>
      <c r="E327" s="27" t="s">
        <v>47</v>
      </c>
    </row>
    <row r="328" spans="1:18" x14ac:dyDescent="0.2">
      <c r="A328" s="28" t="s">
        <v>52</v>
      </c>
      <c r="E328" s="29" t="s">
        <v>608</v>
      </c>
    </row>
    <row r="329" spans="1:18" x14ac:dyDescent="0.2">
      <c r="A329" t="s">
        <v>54</v>
      </c>
      <c r="E329" s="27" t="s">
        <v>47</v>
      </c>
    </row>
    <row r="330" spans="1:18" ht="25.5" x14ac:dyDescent="0.2">
      <c r="A330" s="17" t="s">
        <v>45</v>
      </c>
      <c r="B330" s="21" t="s">
        <v>609</v>
      </c>
      <c r="C330" s="21" t="s">
        <v>610</v>
      </c>
      <c r="D330" s="17" t="s">
        <v>47</v>
      </c>
      <c r="E330" s="22" t="s">
        <v>611</v>
      </c>
      <c r="F330" s="23" t="s">
        <v>131</v>
      </c>
      <c r="G330" s="24">
        <v>4</v>
      </c>
      <c r="H330" s="25"/>
      <c r="I330" s="25">
        <f>ROUND(ROUND(H330,2)*ROUND(G330,3),2)</f>
        <v>0</v>
      </c>
      <c r="O330">
        <f>(I330*21)/100</f>
        <v>0</v>
      </c>
      <c r="P330" t="s">
        <v>23</v>
      </c>
    </row>
    <row r="331" spans="1:18" x14ac:dyDescent="0.2">
      <c r="A331" s="26" t="s">
        <v>50</v>
      </c>
      <c r="E331" s="27" t="s">
        <v>47</v>
      </c>
    </row>
    <row r="332" spans="1:18" x14ac:dyDescent="0.2">
      <c r="A332" s="28" t="s">
        <v>52</v>
      </c>
      <c r="E332" s="29" t="s">
        <v>47</v>
      </c>
    </row>
    <row r="333" spans="1:18" x14ac:dyDescent="0.2">
      <c r="A333" t="s">
        <v>54</v>
      </c>
      <c r="E333" s="27" t="s">
        <v>47</v>
      </c>
    </row>
    <row r="334" spans="1:18" ht="12.75" customHeight="1" x14ac:dyDescent="0.2">
      <c r="A334" s="5" t="s">
        <v>43</v>
      </c>
      <c r="B334" s="5"/>
      <c r="C334" s="31" t="s">
        <v>612</v>
      </c>
      <c r="D334" s="5"/>
      <c r="E334" s="19" t="s">
        <v>613</v>
      </c>
      <c r="F334" s="5"/>
      <c r="G334" s="5"/>
      <c r="H334" s="5"/>
      <c r="I334" s="32">
        <f>0+Q334</f>
        <v>0</v>
      </c>
      <c r="O334">
        <f>0+R334</f>
        <v>0</v>
      </c>
      <c r="Q334">
        <f>0+I335+I339+I343+I347</f>
        <v>0</v>
      </c>
      <c r="R334">
        <f>0+O335+O339+O343+O347</f>
        <v>0</v>
      </c>
    </row>
    <row r="335" spans="1:18" ht="25.5" x14ac:dyDescent="0.2">
      <c r="A335" s="17" t="s">
        <v>45</v>
      </c>
      <c r="B335" s="21" t="s">
        <v>614</v>
      </c>
      <c r="C335" s="21" t="s">
        <v>615</v>
      </c>
      <c r="D335" s="17" t="s">
        <v>47</v>
      </c>
      <c r="E335" s="22" t="s">
        <v>616</v>
      </c>
      <c r="F335" s="23" t="s">
        <v>617</v>
      </c>
      <c r="G335" s="24">
        <v>2</v>
      </c>
      <c r="H335" s="25"/>
      <c r="I335" s="25">
        <f>ROUND(ROUND(H335,2)*ROUND(G335,3),2)</f>
        <v>0</v>
      </c>
      <c r="O335">
        <f>(I335*21)/100</f>
        <v>0</v>
      </c>
      <c r="P335" t="s">
        <v>23</v>
      </c>
    </row>
    <row r="336" spans="1:18" x14ac:dyDescent="0.2">
      <c r="A336" s="26" t="s">
        <v>50</v>
      </c>
      <c r="E336" s="27" t="s">
        <v>47</v>
      </c>
    </row>
    <row r="337" spans="1:18" x14ac:dyDescent="0.2">
      <c r="A337" s="28" t="s">
        <v>52</v>
      </c>
      <c r="E337" s="29" t="s">
        <v>47</v>
      </c>
    </row>
    <row r="338" spans="1:18" x14ac:dyDescent="0.2">
      <c r="A338" t="s">
        <v>54</v>
      </c>
      <c r="E338" s="27" t="s">
        <v>47</v>
      </c>
    </row>
    <row r="339" spans="1:18" x14ac:dyDescent="0.2">
      <c r="A339" s="17" t="s">
        <v>45</v>
      </c>
      <c r="B339" s="21" t="s">
        <v>618</v>
      </c>
      <c r="C339" s="21" t="s">
        <v>619</v>
      </c>
      <c r="D339" s="17" t="s">
        <v>47</v>
      </c>
      <c r="E339" s="22" t="s">
        <v>620</v>
      </c>
      <c r="F339" s="23" t="s">
        <v>617</v>
      </c>
      <c r="G339" s="24">
        <v>2</v>
      </c>
      <c r="H339" s="25"/>
      <c r="I339" s="25">
        <f>ROUND(ROUND(H339,2)*ROUND(G339,3),2)</f>
        <v>0</v>
      </c>
      <c r="O339">
        <f>(I339*21)/100</f>
        <v>0</v>
      </c>
      <c r="P339" t="s">
        <v>23</v>
      </c>
    </row>
    <row r="340" spans="1:18" x14ac:dyDescent="0.2">
      <c r="A340" s="26" t="s">
        <v>50</v>
      </c>
      <c r="E340" s="27" t="s">
        <v>47</v>
      </c>
    </row>
    <row r="341" spans="1:18" x14ac:dyDescent="0.2">
      <c r="A341" s="28" t="s">
        <v>52</v>
      </c>
      <c r="E341" s="29" t="s">
        <v>47</v>
      </c>
    </row>
    <row r="342" spans="1:18" x14ac:dyDescent="0.2">
      <c r="A342" t="s">
        <v>54</v>
      </c>
      <c r="E342" s="27" t="s">
        <v>47</v>
      </c>
    </row>
    <row r="343" spans="1:18" ht="25.5" x14ac:dyDescent="0.2">
      <c r="A343" s="17" t="s">
        <v>45</v>
      </c>
      <c r="B343" s="21" t="s">
        <v>621</v>
      </c>
      <c r="C343" s="21" t="s">
        <v>622</v>
      </c>
      <c r="D343" s="17" t="s">
        <v>47</v>
      </c>
      <c r="E343" s="22" t="s">
        <v>623</v>
      </c>
      <c r="F343" s="23" t="s">
        <v>131</v>
      </c>
      <c r="G343" s="24">
        <v>3</v>
      </c>
      <c r="H343" s="25"/>
      <c r="I343" s="25">
        <f>ROUND(ROUND(H343,2)*ROUND(G343,3),2)</f>
        <v>0</v>
      </c>
      <c r="O343">
        <f>(I343*21)/100</f>
        <v>0</v>
      </c>
      <c r="P343" t="s">
        <v>23</v>
      </c>
    </row>
    <row r="344" spans="1:18" x14ac:dyDescent="0.2">
      <c r="A344" s="26" t="s">
        <v>50</v>
      </c>
      <c r="E344" s="27" t="s">
        <v>47</v>
      </c>
    </row>
    <row r="345" spans="1:18" x14ac:dyDescent="0.2">
      <c r="A345" s="28" t="s">
        <v>52</v>
      </c>
      <c r="E345" s="29" t="s">
        <v>47</v>
      </c>
    </row>
    <row r="346" spans="1:18" x14ac:dyDescent="0.2">
      <c r="A346" t="s">
        <v>54</v>
      </c>
      <c r="E346" s="27" t="s">
        <v>47</v>
      </c>
    </row>
    <row r="347" spans="1:18" ht="25.5" x14ac:dyDescent="0.2">
      <c r="A347" s="17" t="s">
        <v>45</v>
      </c>
      <c r="B347" s="21" t="s">
        <v>624</v>
      </c>
      <c r="C347" s="21" t="s">
        <v>625</v>
      </c>
      <c r="D347" s="17" t="s">
        <v>47</v>
      </c>
      <c r="E347" s="22" t="s">
        <v>626</v>
      </c>
      <c r="F347" s="23" t="s">
        <v>131</v>
      </c>
      <c r="G347" s="24">
        <v>3</v>
      </c>
      <c r="H347" s="25"/>
      <c r="I347" s="25">
        <f>ROUND(ROUND(H347,2)*ROUND(G347,3),2)</f>
        <v>0</v>
      </c>
      <c r="O347">
        <f>(I347*21)/100</f>
        <v>0</v>
      </c>
      <c r="P347" t="s">
        <v>23</v>
      </c>
    </row>
    <row r="348" spans="1:18" x14ac:dyDescent="0.2">
      <c r="A348" s="26" t="s">
        <v>50</v>
      </c>
      <c r="E348" s="27" t="s">
        <v>47</v>
      </c>
    </row>
    <row r="349" spans="1:18" x14ac:dyDescent="0.2">
      <c r="A349" s="28" t="s">
        <v>52</v>
      </c>
      <c r="E349" s="29" t="s">
        <v>47</v>
      </c>
    </row>
    <row r="350" spans="1:18" x14ac:dyDescent="0.2">
      <c r="A350" t="s">
        <v>54</v>
      </c>
      <c r="E350" s="27" t="s">
        <v>47</v>
      </c>
    </row>
    <row r="351" spans="1:18" ht="12.75" customHeight="1" x14ac:dyDescent="0.2">
      <c r="A351" s="5" t="s">
        <v>43</v>
      </c>
      <c r="B351" s="5"/>
      <c r="C351" s="31" t="s">
        <v>627</v>
      </c>
      <c r="D351" s="5"/>
      <c r="E351" s="19" t="s">
        <v>628</v>
      </c>
      <c r="F351" s="5"/>
      <c r="G351" s="5"/>
      <c r="H351" s="5"/>
      <c r="I351" s="32">
        <f>0+Q351</f>
        <v>0</v>
      </c>
      <c r="O351">
        <f>0+R351</f>
        <v>0</v>
      </c>
      <c r="Q351">
        <f>0+I352+I356+I360+I364+I368+I372+I376+I380+I384+I388+I392</f>
        <v>0</v>
      </c>
      <c r="R351">
        <f>0+O352+O356+O360+O364+O368+O372+O376+O380+O384+O388+O392</f>
        <v>0</v>
      </c>
    </row>
    <row r="352" spans="1:18" ht="25.5" x14ac:dyDescent="0.2">
      <c r="A352" s="17" t="s">
        <v>45</v>
      </c>
      <c r="B352" s="21" t="s">
        <v>22</v>
      </c>
      <c r="C352" s="21" t="s">
        <v>629</v>
      </c>
      <c r="D352" s="17" t="s">
        <v>47</v>
      </c>
      <c r="E352" s="22" t="s">
        <v>630</v>
      </c>
      <c r="F352" s="23" t="s">
        <v>131</v>
      </c>
      <c r="G352" s="24">
        <v>1</v>
      </c>
      <c r="H352" s="25"/>
      <c r="I352" s="25">
        <f>ROUND(ROUND(H352,2)*ROUND(G352,3),2)</f>
        <v>0</v>
      </c>
      <c r="O352">
        <f>(I352*21)/100</f>
        <v>0</v>
      </c>
      <c r="P352" t="s">
        <v>23</v>
      </c>
    </row>
    <row r="353" spans="1:16" x14ac:dyDescent="0.2">
      <c r="A353" s="26" t="s">
        <v>50</v>
      </c>
      <c r="E353" s="27" t="s">
        <v>47</v>
      </c>
    </row>
    <row r="354" spans="1:16" x14ac:dyDescent="0.2">
      <c r="A354" s="28" t="s">
        <v>52</v>
      </c>
      <c r="E354" s="29" t="s">
        <v>47</v>
      </c>
    </row>
    <row r="355" spans="1:16" x14ac:dyDescent="0.2">
      <c r="A355" t="s">
        <v>54</v>
      </c>
      <c r="E355" s="27" t="s">
        <v>47</v>
      </c>
    </row>
    <row r="356" spans="1:16" ht="38.25" x14ac:dyDescent="0.2">
      <c r="A356" s="17" t="s">
        <v>45</v>
      </c>
      <c r="B356" s="21" t="s">
        <v>33</v>
      </c>
      <c r="C356" s="21" t="s">
        <v>631</v>
      </c>
      <c r="D356" s="17" t="s">
        <v>47</v>
      </c>
      <c r="E356" s="22" t="s">
        <v>632</v>
      </c>
      <c r="F356" s="23" t="s">
        <v>131</v>
      </c>
      <c r="G356" s="24">
        <v>1</v>
      </c>
      <c r="H356" s="25"/>
      <c r="I356" s="25">
        <f>ROUND(ROUND(H356,2)*ROUND(G356,3),2)</f>
        <v>0</v>
      </c>
      <c r="O356">
        <f>(I356*21)/100</f>
        <v>0</v>
      </c>
      <c r="P356" t="s">
        <v>23</v>
      </c>
    </row>
    <row r="357" spans="1:16" x14ac:dyDescent="0.2">
      <c r="A357" s="26" t="s">
        <v>50</v>
      </c>
      <c r="E357" s="27" t="s">
        <v>47</v>
      </c>
    </row>
    <row r="358" spans="1:16" x14ac:dyDescent="0.2">
      <c r="A358" s="28" t="s">
        <v>52</v>
      </c>
      <c r="E358" s="29" t="s">
        <v>47</v>
      </c>
    </row>
    <row r="359" spans="1:16" x14ac:dyDescent="0.2">
      <c r="A359" t="s">
        <v>54</v>
      </c>
      <c r="E359" s="27" t="s">
        <v>47</v>
      </c>
    </row>
    <row r="360" spans="1:16" ht="25.5" x14ac:dyDescent="0.2">
      <c r="A360" s="17" t="s">
        <v>45</v>
      </c>
      <c r="B360" s="21" t="s">
        <v>35</v>
      </c>
      <c r="C360" s="21" t="s">
        <v>633</v>
      </c>
      <c r="D360" s="17" t="s">
        <v>47</v>
      </c>
      <c r="E360" s="22" t="s">
        <v>634</v>
      </c>
      <c r="F360" s="23" t="s">
        <v>131</v>
      </c>
      <c r="G360" s="24">
        <v>1</v>
      </c>
      <c r="H360" s="25"/>
      <c r="I360" s="25">
        <f>ROUND(ROUND(H360,2)*ROUND(G360,3),2)</f>
        <v>0</v>
      </c>
      <c r="O360">
        <f>(I360*21)/100</f>
        <v>0</v>
      </c>
      <c r="P360" t="s">
        <v>23</v>
      </c>
    </row>
    <row r="361" spans="1:16" x14ac:dyDescent="0.2">
      <c r="A361" s="26" t="s">
        <v>50</v>
      </c>
      <c r="E361" s="27" t="s">
        <v>47</v>
      </c>
    </row>
    <row r="362" spans="1:16" x14ac:dyDescent="0.2">
      <c r="A362" s="28" t="s">
        <v>52</v>
      </c>
      <c r="E362" s="29" t="s">
        <v>47</v>
      </c>
    </row>
    <row r="363" spans="1:16" x14ac:dyDescent="0.2">
      <c r="A363" t="s">
        <v>54</v>
      </c>
      <c r="E363" s="27" t="s">
        <v>47</v>
      </c>
    </row>
    <row r="364" spans="1:16" ht="25.5" x14ac:dyDescent="0.2">
      <c r="A364" s="17" t="s">
        <v>45</v>
      </c>
      <c r="B364" s="21" t="s">
        <v>37</v>
      </c>
      <c r="C364" s="21" t="s">
        <v>635</v>
      </c>
      <c r="D364" s="17" t="s">
        <v>47</v>
      </c>
      <c r="E364" s="22" t="s">
        <v>636</v>
      </c>
      <c r="F364" s="23" t="s">
        <v>131</v>
      </c>
      <c r="G364" s="24">
        <v>1</v>
      </c>
      <c r="H364" s="25"/>
      <c r="I364" s="25">
        <f>ROUND(ROUND(H364,2)*ROUND(G364,3),2)</f>
        <v>0</v>
      </c>
      <c r="O364">
        <f>(I364*21)/100</f>
        <v>0</v>
      </c>
      <c r="P364" t="s">
        <v>23</v>
      </c>
    </row>
    <row r="365" spans="1:16" x14ac:dyDescent="0.2">
      <c r="A365" s="26" t="s">
        <v>50</v>
      </c>
      <c r="E365" s="27" t="s">
        <v>47</v>
      </c>
    </row>
    <row r="366" spans="1:16" x14ac:dyDescent="0.2">
      <c r="A366" s="28" t="s">
        <v>52</v>
      </c>
      <c r="E366" s="29" t="s">
        <v>47</v>
      </c>
    </row>
    <row r="367" spans="1:16" x14ac:dyDescent="0.2">
      <c r="A367" t="s">
        <v>54</v>
      </c>
      <c r="E367" s="27" t="s">
        <v>47</v>
      </c>
    </row>
    <row r="368" spans="1:16" x14ac:dyDescent="0.2">
      <c r="A368" s="17" t="s">
        <v>45</v>
      </c>
      <c r="B368" s="21" t="s">
        <v>60</v>
      </c>
      <c r="C368" s="21" t="s">
        <v>637</v>
      </c>
      <c r="D368" s="17" t="s">
        <v>47</v>
      </c>
      <c r="E368" s="22" t="s">
        <v>638</v>
      </c>
      <c r="F368" s="23" t="s">
        <v>131</v>
      </c>
      <c r="G368" s="24">
        <v>2</v>
      </c>
      <c r="H368" s="25"/>
      <c r="I368" s="25">
        <f>ROUND(ROUND(H368,2)*ROUND(G368,3),2)</f>
        <v>0</v>
      </c>
      <c r="O368">
        <f>(I368*21)/100</f>
        <v>0</v>
      </c>
      <c r="P368" t="s">
        <v>23</v>
      </c>
    </row>
    <row r="369" spans="1:16" x14ac:dyDescent="0.2">
      <c r="A369" s="26" t="s">
        <v>50</v>
      </c>
      <c r="E369" s="27" t="s">
        <v>47</v>
      </c>
    </row>
    <row r="370" spans="1:16" x14ac:dyDescent="0.2">
      <c r="A370" s="28" t="s">
        <v>52</v>
      </c>
      <c r="E370" s="29" t="s">
        <v>47</v>
      </c>
    </row>
    <row r="371" spans="1:16" x14ac:dyDescent="0.2">
      <c r="A371" t="s">
        <v>54</v>
      </c>
      <c r="E371" s="27" t="s">
        <v>47</v>
      </c>
    </row>
    <row r="372" spans="1:16" x14ac:dyDescent="0.2">
      <c r="A372" s="17" t="s">
        <v>45</v>
      </c>
      <c r="B372" s="21" t="s">
        <v>64</v>
      </c>
      <c r="C372" s="21" t="s">
        <v>639</v>
      </c>
      <c r="D372" s="17" t="s">
        <v>47</v>
      </c>
      <c r="E372" s="22" t="s">
        <v>640</v>
      </c>
      <c r="F372" s="23" t="s">
        <v>131</v>
      </c>
      <c r="G372" s="24">
        <v>2</v>
      </c>
      <c r="H372" s="25"/>
      <c r="I372" s="25">
        <f>ROUND(ROUND(H372,2)*ROUND(G372,3),2)</f>
        <v>0</v>
      </c>
      <c r="O372">
        <f>(I372*21)/100</f>
        <v>0</v>
      </c>
      <c r="P372" t="s">
        <v>23</v>
      </c>
    </row>
    <row r="373" spans="1:16" x14ac:dyDescent="0.2">
      <c r="A373" s="26" t="s">
        <v>50</v>
      </c>
      <c r="E373" s="27" t="s">
        <v>47</v>
      </c>
    </row>
    <row r="374" spans="1:16" x14ac:dyDescent="0.2">
      <c r="A374" s="28" t="s">
        <v>52</v>
      </c>
      <c r="E374" s="29" t="s">
        <v>47</v>
      </c>
    </row>
    <row r="375" spans="1:16" x14ac:dyDescent="0.2">
      <c r="A375" t="s">
        <v>54</v>
      </c>
      <c r="E375" s="27" t="s">
        <v>47</v>
      </c>
    </row>
    <row r="376" spans="1:16" ht="25.5" x14ac:dyDescent="0.2">
      <c r="A376" s="17" t="s">
        <v>45</v>
      </c>
      <c r="B376" s="21" t="s">
        <v>40</v>
      </c>
      <c r="C376" s="21" t="s">
        <v>641</v>
      </c>
      <c r="D376" s="17" t="s">
        <v>47</v>
      </c>
      <c r="E376" s="22" t="s">
        <v>642</v>
      </c>
      <c r="F376" s="23" t="s">
        <v>131</v>
      </c>
      <c r="G376" s="24">
        <v>3</v>
      </c>
      <c r="H376" s="25"/>
      <c r="I376" s="25">
        <f>ROUND(ROUND(H376,2)*ROUND(G376,3),2)</f>
        <v>0</v>
      </c>
      <c r="O376">
        <f>(I376*21)/100</f>
        <v>0</v>
      </c>
      <c r="P376" t="s">
        <v>23</v>
      </c>
    </row>
    <row r="377" spans="1:16" x14ac:dyDescent="0.2">
      <c r="A377" s="26" t="s">
        <v>50</v>
      </c>
      <c r="E377" s="27" t="s">
        <v>47</v>
      </c>
    </row>
    <row r="378" spans="1:16" x14ac:dyDescent="0.2">
      <c r="A378" s="28" t="s">
        <v>52</v>
      </c>
      <c r="E378" s="29" t="s">
        <v>47</v>
      </c>
    </row>
    <row r="379" spans="1:16" x14ac:dyDescent="0.2">
      <c r="A379" t="s">
        <v>54</v>
      </c>
      <c r="E379" s="27" t="s">
        <v>47</v>
      </c>
    </row>
    <row r="380" spans="1:16" ht="25.5" x14ac:dyDescent="0.2">
      <c r="A380" s="17" t="s">
        <v>45</v>
      </c>
      <c r="B380" s="21" t="s">
        <v>42</v>
      </c>
      <c r="C380" s="21" t="s">
        <v>643</v>
      </c>
      <c r="D380" s="17" t="s">
        <v>47</v>
      </c>
      <c r="E380" s="22" t="s">
        <v>644</v>
      </c>
      <c r="F380" s="23" t="s">
        <v>131</v>
      </c>
      <c r="G380" s="24">
        <v>1</v>
      </c>
      <c r="H380" s="25"/>
      <c r="I380" s="25">
        <f>ROUND(ROUND(H380,2)*ROUND(G380,3),2)</f>
        <v>0</v>
      </c>
      <c r="O380">
        <f>(I380*21)/100</f>
        <v>0</v>
      </c>
      <c r="P380" t="s">
        <v>23</v>
      </c>
    </row>
    <row r="381" spans="1:16" x14ac:dyDescent="0.2">
      <c r="A381" s="26" t="s">
        <v>50</v>
      </c>
      <c r="E381" s="27" t="s">
        <v>47</v>
      </c>
    </row>
    <row r="382" spans="1:16" x14ac:dyDescent="0.2">
      <c r="A382" s="28" t="s">
        <v>52</v>
      </c>
      <c r="E382" s="29" t="s">
        <v>47</v>
      </c>
    </row>
    <row r="383" spans="1:16" x14ac:dyDescent="0.2">
      <c r="A383" t="s">
        <v>54</v>
      </c>
      <c r="E383" s="27" t="s">
        <v>47</v>
      </c>
    </row>
    <row r="384" spans="1:16" x14ac:dyDescent="0.2">
      <c r="A384" s="17" t="s">
        <v>45</v>
      </c>
      <c r="B384" s="21" t="s">
        <v>80</v>
      </c>
      <c r="C384" s="21" t="s">
        <v>645</v>
      </c>
      <c r="D384" s="17" t="s">
        <v>47</v>
      </c>
      <c r="E384" s="22" t="s">
        <v>646</v>
      </c>
      <c r="F384" s="23" t="s">
        <v>131</v>
      </c>
      <c r="G384" s="24">
        <v>1</v>
      </c>
      <c r="H384" s="25"/>
      <c r="I384" s="25">
        <f>ROUND(ROUND(H384,2)*ROUND(G384,3),2)</f>
        <v>0</v>
      </c>
      <c r="O384">
        <f>(I384*21)/100</f>
        <v>0</v>
      </c>
      <c r="P384" t="s">
        <v>23</v>
      </c>
    </row>
    <row r="385" spans="1:18" x14ac:dyDescent="0.2">
      <c r="A385" s="26" t="s">
        <v>50</v>
      </c>
      <c r="E385" s="27" t="s">
        <v>47</v>
      </c>
    </row>
    <row r="386" spans="1:18" x14ac:dyDescent="0.2">
      <c r="A386" s="28" t="s">
        <v>52</v>
      </c>
      <c r="E386" s="29" t="s">
        <v>47</v>
      </c>
    </row>
    <row r="387" spans="1:18" x14ac:dyDescent="0.2">
      <c r="A387" t="s">
        <v>54</v>
      </c>
      <c r="E387" s="27" t="s">
        <v>47</v>
      </c>
    </row>
    <row r="388" spans="1:18" ht="25.5" x14ac:dyDescent="0.2">
      <c r="A388" s="17" t="s">
        <v>45</v>
      </c>
      <c r="B388" s="21" t="s">
        <v>344</v>
      </c>
      <c r="C388" s="21" t="s">
        <v>647</v>
      </c>
      <c r="D388" s="17" t="s">
        <v>47</v>
      </c>
      <c r="E388" s="22" t="s">
        <v>648</v>
      </c>
      <c r="F388" s="23" t="s">
        <v>131</v>
      </c>
      <c r="G388" s="24">
        <v>5</v>
      </c>
      <c r="H388" s="25"/>
      <c r="I388" s="25">
        <f>ROUND(ROUND(H388,2)*ROUND(G388,3),2)</f>
        <v>0</v>
      </c>
      <c r="O388">
        <f>(I388*21)/100</f>
        <v>0</v>
      </c>
      <c r="P388" t="s">
        <v>23</v>
      </c>
    </row>
    <row r="389" spans="1:18" x14ac:dyDescent="0.2">
      <c r="A389" s="26" t="s">
        <v>50</v>
      </c>
      <c r="E389" s="27" t="s">
        <v>47</v>
      </c>
    </row>
    <row r="390" spans="1:18" x14ac:dyDescent="0.2">
      <c r="A390" s="28" t="s">
        <v>52</v>
      </c>
      <c r="E390" s="29" t="s">
        <v>47</v>
      </c>
    </row>
    <row r="391" spans="1:18" x14ac:dyDescent="0.2">
      <c r="A391" t="s">
        <v>54</v>
      </c>
      <c r="E391" s="27" t="s">
        <v>47</v>
      </c>
    </row>
    <row r="392" spans="1:18" x14ac:dyDescent="0.2">
      <c r="A392" s="17" t="s">
        <v>45</v>
      </c>
      <c r="B392" s="21" t="s">
        <v>109</v>
      </c>
      <c r="C392" s="21" t="s">
        <v>649</v>
      </c>
      <c r="D392" s="17" t="s">
        <v>47</v>
      </c>
      <c r="E392" s="22" t="s">
        <v>650</v>
      </c>
      <c r="F392" s="23" t="s">
        <v>119</v>
      </c>
      <c r="G392" s="24">
        <v>145</v>
      </c>
      <c r="H392" s="25"/>
      <c r="I392" s="25">
        <f>ROUND(ROUND(H392,2)*ROUND(G392,3),2)</f>
        <v>0</v>
      </c>
      <c r="O392">
        <f>(I392*21)/100</f>
        <v>0</v>
      </c>
      <c r="P392" t="s">
        <v>23</v>
      </c>
    </row>
    <row r="393" spans="1:18" x14ac:dyDescent="0.2">
      <c r="A393" s="26" t="s">
        <v>50</v>
      </c>
      <c r="E393" s="27" t="s">
        <v>47</v>
      </c>
    </row>
    <row r="394" spans="1:18" x14ac:dyDescent="0.2">
      <c r="A394" s="28" t="s">
        <v>52</v>
      </c>
      <c r="E394" s="29" t="s">
        <v>47</v>
      </c>
    </row>
    <row r="395" spans="1:18" x14ac:dyDescent="0.2">
      <c r="A395" t="s">
        <v>54</v>
      </c>
      <c r="E395" s="27" t="s">
        <v>47</v>
      </c>
    </row>
    <row r="396" spans="1:18" ht="12.75" customHeight="1" x14ac:dyDescent="0.2">
      <c r="A396" s="5" t="s">
        <v>43</v>
      </c>
      <c r="B396" s="5"/>
      <c r="C396" s="31" t="s">
        <v>40</v>
      </c>
      <c r="D396" s="5"/>
      <c r="E396" s="19" t="s">
        <v>651</v>
      </c>
      <c r="F396" s="5"/>
      <c r="G396" s="5"/>
      <c r="H396" s="5"/>
      <c r="I396" s="32">
        <f>0+Q396</f>
        <v>0</v>
      </c>
      <c r="O396">
        <f>0+R396</f>
        <v>0</v>
      </c>
      <c r="Q396">
        <f>0+I397+I401</f>
        <v>0</v>
      </c>
      <c r="R396">
        <f>0+O397+O401</f>
        <v>0</v>
      </c>
    </row>
    <row r="397" spans="1:18" ht="25.5" x14ac:dyDescent="0.2">
      <c r="A397" s="17" t="s">
        <v>45</v>
      </c>
      <c r="B397" s="21" t="s">
        <v>29</v>
      </c>
      <c r="C397" s="21" t="s">
        <v>652</v>
      </c>
      <c r="D397" s="17" t="s">
        <v>47</v>
      </c>
      <c r="E397" s="22" t="s">
        <v>653</v>
      </c>
      <c r="F397" s="23" t="s">
        <v>112</v>
      </c>
      <c r="G397" s="24">
        <v>6.3E-2</v>
      </c>
      <c r="H397" s="25"/>
      <c r="I397" s="25">
        <f>ROUND(ROUND(H397,2)*ROUND(G397,3),2)</f>
        <v>0</v>
      </c>
      <c r="O397">
        <f>(I397*21)/100</f>
        <v>0</v>
      </c>
      <c r="P397" t="s">
        <v>23</v>
      </c>
    </row>
    <row r="398" spans="1:18" x14ac:dyDescent="0.2">
      <c r="A398" s="26" t="s">
        <v>50</v>
      </c>
      <c r="E398" s="27" t="s">
        <v>47</v>
      </c>
    </row>
    <row r="399" spans="1:18" x14ac:dyDescent="0.2">
      <c r="A399" s="28" t="s">
        <v>52</v>
      </c>
      <c r="E399" s="29" t="s">
        <v>654</v>
      </c>
    </row>
    <row r="400" spans="1:18" x14ac:dyDescent="0.2">
      <c r="A400" t="s">
        <v>54</v>
      </c>
      <c r="E400" s="27" t="s">
        <v>47</v>
      </c>
    </row>
    <row r="401" spans="1:18" ht="25.5" x14ac:dyDescent="0.2">
      <c r="A401" s="17" t="s">
        <v>45</v>
      </c>
      <c r="B401" s="21" t="s">
        <v>23</v>
      </c>
      <c r="C401" s="21" t="s">
        <v>655</v>
      </c>
      <c r="D401" s="17" t="s">
        <v>47</v>
      </c>
      <c r="E401" s="22" t="s">
        <v>656</v>
      </c>
      <c r="F401" s="23" t="s">
        <v>657</v>
      </c>
      <c r="G401" s="24">
        <v>4</v>
      </c>
      <c r="H401" s="25"/>
      <c r="I401" s="25">
        <f>ROUND(ROUND(H401,2)*ROUND(G401,3),2)</f>
        <v>0</v>
      </c>
      <c r="O401">
        <f>(I401*21)/100</f>
        <v>0</v>
      </c>
      <c r="P401" t="s">
        <v>23</v>
      </c>
    </row>
    <row r="402" spans="1:18" x14ac:dyDescent="0.2">
      <c r="A402" s="26" t="s">
        <v>50</v>
      </c>
      <c r="E402" s="27" t="s">
        <v>47</v>
      </c>
    </row>
    <row r="403" spans="1:18" x14ac:dyDescent="0.2">
      <c r="A403" s="28" t="s">
        <v>52</v>
      </c>
      <c r="E403" s="29" t="s">
        <v>47</v>
      </c>
    </row>
    <row r="404" spans="1:18" x14ac:dyDescent="0.2">
      <c r="A404" t="s">
        <v>54</v>
      </c>
      <c r="E404" s="27" t="s">
        <v>47</v>
      </c>
    </row>
    <row r="405" spans="1:18" ht="12.75" customHeight="1" x14ac:dyDescent="0.2">
      <c r="A405" s="5" t="s">
        <v>43</v>
      </c>
      <c r="B405" s="5"/>
      <c r="C405" s="31" t="s">
        <v>658</v>
      </c>
      <c r="D405" s="5"/>
      <c r="E405" s="19" t="s">
        <v>659</v>
      </c>
      <c r="F405" s="5"/>
      <c r="G405" s="5"/>
      <c r="H405" s="5"/>
      <c r="I405" s="32">
        <f>0+Q405</f>
        <v>0</v>
      </c>
      <c r="O405">
        <f>0+R405</f>
        <v>0</v>
      </c>
      <c r="Q405">
        <f>0+I406+I410</f>
        <v>0</v>
      </c>
      <c r="R405">
        <f>0+O406+O410</f>
        <v>0</v>
      </c>
    </row>
    <row r="406" spans="1:18" x14ac:dyDescent="0.2">
      <c r="A406" s="17" t="s">
        <v>45</v>
      </c>
      <c r="B406" s="21" t="s">
        <v>660</v>
      </c>
      <c r="C406" s="21" t="s">
        <v>661</v>
      </c>
      <c r="D406" s="17" t="s">
        <v>47</v>
      </c>
      <c r="E406" s="22" t="s">
        <v>662</v>
      </c>
      <c r="F406" s="23" t="s">
        <v>657</v>
      </c>
      <c r="G406" s="24">
        <v>8</v>
      </c>
      <c r="H406" s="25"/>
      <c r="I406" s="25">
        <f>ROUND(ROUND(H406,2)*ROUND(G406,3),2)</f>
        <v>0</v>
      </c>
      <c r="O406">
        <f>(I406*21)/100</f>
        <v>0</v>
      </c>
      <c r="P406" t="s">
        <v>23</v>
      </c>
    </row>
    <row r="407" spans="1:18" x14ac:dyDescent="0.2">
      <c r="A407" s="26" t="s">
        <v>50</v>
      </c>
      <c r="E407" s="27" t="s">
        <v>47</v>
      </c>
    </row>
    <row r="408" spans="1:18" x14ac:dyDescent="0.2">
      <c r="A408" s="28" t="s">
        <v>52</v>
      </c>
      <c r="E408" s="29" t="s">
        <v>47</v>
      </c>
    </row>
    <row r="409" spans="1:18" x14ac:dyDescent="0.2">
      <c r="A409" t="s">
        <v>54</v>
      </c>
      <c r="E409" s="27" t="s">
        <v>47</v>
      </c>
    </row>
    <row r="410" spans="1:18" x14ac:dyDescent="0.2">
      <c r="A410" s="17" t="s">
        <v>45</v>
      </c>
      <c r="B410" s="21" t="s">
        <v>663</v>
      </c>
      <c r="C410" s="21" t="s">
        <v>664</v>
      </c>
      <c r="D410" s="17" t="s">
        <v>47</v>
      </c>
      <c r="E410" s="22" t="s">
        <v>665</v>
      </c>
      <c r="F410" s="23" t="s">
        <v>657</v>
      </c>
      <c r="G410" s="24">
        <v>7</v>
      </c>
      <c r="H410" s="25"/>
      <c r="I410" s="25">
        <f>ROUND(ROUND(H410,2)*ROUND(G410,3),2)</f>
        <v>0</v>
      </c>
      <c r="O410">
        <f>(I410*21)/100</f>
        <v>0</v>
      </c>
      <c r="P410" t="s">
        <v>23</v>
      </c>
    </row>
    <row r="411" spans="1:18" x14ac:dyDescent="0.2">
      <c r="A411" s="26" t="s">
        <v>50</v>
      </c>
      <c r="E411" s="27" t="s">
        <v>47</v>
      </c>
    </row>
    <row r="412" spans="1:18" x14ac:dyDescent="0.2">
      <c r="A412" s="28" t="s">
        <v>52</v>
      </c>
      <c r="E412" s="29" t="s">
        <v>47</v>
      </c>
    </row>
    <row r="413" spans="1:18" x14ac:dyDescent="0.2">
      <c r="A413" t="s">
        <v>54</v>
      </c>
      <c r="E413" s="27" t="s">
        <v>47</v>
      </c>
    </row>
    <row r="414" spans="1:18" ht="12.75" customHeight="1" x14ac:dyDescent="0.2">
      <c r="A414" s="5" t="s">
        <v>43</v>
      </c>
      <c r="B414" s="5"/>
      <c r="C414" s="31" t="s">
        <v>666</v>
      </c>
      <c r="D414" s="5"/>
      <c r="E414" s="19" t="s">
        <v>667</v>
      </c>
      <c r="F414" s="5"/>
      <c r="G414" s="5"/>
      <c r="H414" s="5"/>
      <c r="I414" s="32">
        <f>0+Q414</f>
        <v>0</v>
      </c>
      <c r="O414">
        <f>0+R414</f>
        <v>0</v>
      </c>
      <c r="Q414">
        <f>0+I415+I419+I423+I427</f>
        <v>0</v>
      </c>
      <c r="R414">
        <f>0+O415+O419+O423+O427</f>
        <v>0</v>
      </c>
    </row>
    <row r="415" spans="1:18" x14ac:dyDescent="0.2">
      <c r="A415" s="17" t="s">
        <v>45</v>
      </c>
      <c r="B415" s="21" t="s">
        <v>668</v>
      </c>
      <c r="C415" s="21" t="s">
        <v>669</v>
      </c>
      <c r="D415" s="17" t="s">
        <v>47</v>
      </c>
      <c r="E415" s="22" t="s">
        <v>670</v>
      </c>
      <c r="F415" s="23" t="s">
        <v>671</v>
      </c>
      <c r="G415" s="24">
        <v>2</v>
      </c>
      <c r="H415" s="25"/>
      <c r="I415" s="25">
        <f>ROUND(ROUND(H415,2)*ROUND(G415,3),2)</f>
        <v>0</v>
      </c>
      <c r="O415">
        <f>(I415*21)/100</f>
        <v>0</v>
      </c>
      <c r="P415" t="s">
        <v>23</v>
      </c>
    </row>
    <row r="416" spans="1:18" x14ac:dyDescent="0.2">
      <c r="A416" s="26" t="s">
        <v>50</v>
      </c>
      <c r="E416" s="27" t="s">
        <v>47</v>
      </c>
    </row>
    <row r="417" spans="1:18" x14ac:dyDescent="0.2">
      <c r="A417" s="28" t="s">
        <v>52</v>
      </c>
      <c r="E417" s="29" t="s">
        <v>47</v>
      </c>
    </row>
    <row r="418" spans="1:18" x14ac:dyDescent="0.2">
      <c r="A418" t="s">
        <v>54</v>
      </c>
      <c r="E418" s="27" t="s">
        <v>47</v>
      </c>
    </row>
    <row r="419" spans="1:18" x14ac:dyDescent="0.2">
      <c r="A419" s="17" t="s">
        <v>45</v>
      </c>
      <c r="B419" s="21" t="s">
        <v>672</v>
      </c>
      <c r="C419" s="21" t="s">
        <v>673</v>
      </c>
      <c r="D419" s="17" t="s">
        <v>47</v>
      </c>
      <c r="E419" s="22" t="s">
        <v>674</v>
      </c>
      <c r="F419" s="23" t="s">
        <v>671</v>
      </c>
      <c r="G419" s="24">
        <v>1</v>
      </c>
      <c r="H419" s="25"/>
      <c r="I419" s="25">
        <f>ROUND(ROUND(H419,2)*ROUND(G419,3),2)</f>
        <v>0</v>
      </c>
      <c r="O419">
        <f>(I419*21)/100</f>
        <v>0</v>
      </c>
      <c r="P419" t="s">
        <v>23</v>
      </c>
    </row>
    <row r="420" spans="1:18" x14ac:dyDescent="0.2">
      <c r="A420" s="26" t="s">
        <v>50</v>
      </c>
      <c r="E420" s="27" t="s">
        <v>47</v>
      </c>
    </row>
    <row r="421" spans="1:18" x14ac:dyDescent="0.2">
      <c r="A421" s="28" t="s">
        <v>52</v>
      </c>
      <c r="E421" s="29" t="s">
        <v>47</v>
      </c>
    </row>
    <row r="422" spans="1:18" x14ac:dyDescent="0.2">
      <c r="A422" t="s">
        <v>54</v>
      </c>
      <c r="E422" s="27" t="s">
        <v>47</v>
      </c>
    </row>
    <row r="423" spans="1:18" x14ac:dyDescent="0.2">
      <c r="A423" s="17" t="s">
        <v>45</v>
      </c>
      <c r="B423" s="21" t="s">
        <v>675</v>
      </c>
      <c r="C423" s="21" t="s">
        <v>676</v>
      </c>
      <c r="D423" s="17" t="s">
        <v>47</v>
      </c>
      <c r="E423" s="22" t="s">
        <v>677</v>
      </c>
      <c r="F423" s="23" t="s">
        <v>671</v>
      </c>
      <c r="G423" s="24">
        <v>1</v>
      </c>
      <c r="H423" s="25"/>
      <c r="I423" s="25">
        <f>ROUND(ROUND(H423,2)*ROUND(G423,3),2)</f>
        <v>0</v>
      </c>
      <c r="O423">
        <f>(I423*21)/100</f>
        <v>0</v>
      </c>
      <c r="P423" t="s">
        <v>23</v>
      </c>
    </row>
    <row r="424" spans="1:18" x14ac:dyDescent="0.2">
      <c r="A424" s="26" t="s">
        <v>50</v>
      </c>
      <c r="E424" s="27" t="s">
        <v>47</v>
      </c>
    </row>
    <row r="425" spans="1:18" x14ac:dyDescent="0.2">
      <c r="A425" s="28" t="s">
        <v>52</v>
      </c>
      <c r="E425" s="29" t="s">
        <v>47</v>
      </c>
    </row>
    <row r="426" spans="1:18" x14ac:dyDescent="0.2">
      <c r="A426" t="s">
        <v>54</v>
      </c>
      <c r="E426" s="27" t="s">
        <v>47</v>
      </c>
    </row>
    <row r="427" spans="1:18" x14ac:dyDescent="0.2">
      <c r="A427" s="17" t="s">
        <v>45</v>
      </c>
      <c r="B427" s="21" t="s">
        <v>678</v>
      </c>
      <c r="C427" s="21" t="s">
        <v>679</v>
      </c>
      <c r="D427" s="17" t="s">
        <v>47</v>
      </c>
      <c r="E427" s="22" t="s">
        <v>680</v>
      </c>
      <c r="F427" s="23" t="s">
        <v>671</v>
      </c>
      <c r="G427" s="24">
        <v>1</v>
      </c>
      <c r="H427" s="25"/>
      <c r="I427" s="25">
        <f>ROUND(ROUND(H427,2)*ROUND(G427,3),2)</f>
        <v>0</v>
      </c>
      <c r="O427">
        <f>(I427*21)/100</f>
        <v>0</v>
      </c>
      <c r="P427" t="s">
        <v>23</v>
      </c>
    </row>
    <row r="428" spans="1:18" x14ac:dyDescent="0.2">
      <c r="A428" s="26" t="s">
        <v>50</v>
      </c>
      <c r="E428" s="27" t="s">
        <v>47</v>
      </c>
    </row>
    <row r="429" spans="1:18" x14ac:dyDescent="0.2">
      <c r="A429" s="28" t="s">
        <v>52</v>
      </c>
      <c r="E429" s="29" t="s">
        <v>47</v>
      </c>
    </row>
    <row r="430" spans="1:18" x14ac:dyDescent="0.2">
      <c r="A430" t="s">
        <v>54</v>
      </c>
      <c r="E430" s="27" t="s">
        <v>47</v>
      </c>
    </row>
    <row r="431" spans="1:18" ht="12.75" customHeight="1" x14ac:dyDescent="0.2">
      <c r="A431" s="5" t="s">
        <v>43</v>
      </c>
      <c r="B431" s="5"/>
      <c r="C431" s="31" t="s">
        <v>681</v>
      </c>
      <c r="D431" s="5"/>
      <c r="E431" s="19" t="s">
        <v>682</v>
      </c>
      <c r="F431" s="5"/>
      <c r="G431" s="5"/>
      <c r="H431" s="5"/>
      <c r="I431" s="32">
        <f>0+Q431</f>
        <v>0</v>
      </c>
      <c r="O431">
        <f>0+R431</f>
        <v>0</v>
      </c>
      <c r="Q431">
        <f>0+I432+I436</f>
        <v>0</v>
      </c>
      <c r="R431">
        <f>0+O432+O436</f>
        <v>0</v>
      </c>
    </row>
    <row r="432" spans="1:18" x14ac:dyDescent="0.2">
      <c r="A432" s="17" t="s">
        <v>45</v>
      </c>
      <c r="B432" s="21" t="s">
        <v>683</v>
      </c>
      <c r="C432" s="21" t="s">
        <v>684</v>
      </c>
      <c r="D432" s="17" t="s">
        <v>47</v>
      </c>
      <c r="E432" s="22" t="s">
        <v>682</v>
      </c>
      <c r="F432" s="23" t="s">
        <v>671</v>
      </c>
      <c r="G432" s="24">
        <v>1</v>
      </c>
      <c r="H432" s="25"/>
      <c r="I432" s="25">
        <f>ROUND(ROUND(H432,2)*ROUND(G432,3),2)</f>
        <v>0</v>
      </c>
      <c r="O432">
        <f>(I432*21)/100</f>
        <v>0</v>
      </c>
      <c r="P432" t="s">
        <v>23</v>
      </c>
    </row>
    <row r="433" spans="1:18" x14ac:dyDescent="0.2">
      <c r="A433" s="26" t="s">
        <v>50</v>
      </c>
      <c r="E433" s="27" t="s">
        <v>47</v>
      </c>
    </row>
    <row r="434" spans="1:18" x14ac:dyDescent="0.2">
      <c r="A434" s="28" t="s">
        <v>52</v>
      </c>
      <c r="E434" s="29" t="s">
        <v>47</v>
      </c>
    </row>
    <row r="435" spans="1:18" x14ac:dyDescent="0.2">
      <c r="A435" t="s">
        <v>54</v>
      </c>
      <c r="E435" s="27" t="s">
        <v>47</v>
      </c>
    </row>
    <row r="436" spans="1:18" x14ac:dyDescent="0.2">
      <c r="A436" s="17" t="s">
        <v>45</v>
      </c>
      <c r="B436" s="21" t="s">
        <v>685</v>
      </c>
      <c r="C436" s="21" t="s">
        <v>686</v>
      </c>
      <c r="D436" s="17" t="s">
        <v>47</v>
      </c>
      <c r="E436" s="22" t="s">
        <v>687</v>
      </c>
      <c r="F436" s="23" t="s">
        <v>671</v>
      </c>
      <c r="G436" s="24">
        <v>1</v>
      </c>
      <c r="H436" s="25"/>
      <c r="I436" s="25">
        <f>ROUND(ROUND(H436,2)*ROUND(G436,3),2)</f>
        <v>0</v>
      </c>
      <c r="O436">
        <f>(I436*21)/100</f>
        <v>0</v>
      </c>
      <c r="P436" t="s">
        <v>23</v>
      </c>
    </row>
    <row r="437" spans="1:18" x14ac:dyDescent="0.2">
      <c r="A437" s="26" t="s">
        <v>50</v>
      </c>
      <c r="E437" s="27" t="s">
        <v>47</v>
      </c>
    </row>
    <row r="438" spans="1:18" x14ac:dyDescent="0.2">
      <c r="A438" s="28" t="s">
        <v>52</v>
      </c>
      <c r="E438" s="29" t="s">
        <v>47</v>
      </c>
    </row>
    <row r="439" spans="1:18" x14ac:dyDescent="0.2">
      <c r="A439" t="s">
        <v>54</v>
      </c>
      <c r="E439" s="27" t="s">
        <v>47</v>
      </c>
    </row>
    <row r="440" spans="1:18" ht="12.75" customHeight="1" x14ac:dyDescent="0.2">
      <c r="A440" s="5" t="s">
        <v>43</v>
      </c>
      <c r="B440" s="5"/>
      <c r="C440" s="31" t="s">
        <v>688</v>
      </c>
      <c r="D440" s="5"/>
      <c r="E440" s="19" t="s">
        <v>689</v>
      </c>
      <c r="F440" s="5"/>
      <c r="G440" s="5"/>
      <c r="H440" s="5"/>
      <c r="I440" s="32">
        <f>0+Q440</f>
        <v>0</v>
      </c>
      <c r="O440">
        <f>0+R440</f>
        <v>0</v>
      </c>
      <c r="Q440">
        <f>0+I441+I445+I449</f>
        <v>0</v>
      </c>
      <c r="R440">
        <f>0+O441+O445+O449</f>
        <v>0</v>
      </c>
    </row>
    <row r="441" spans="1:18" x14ac:dyDescent="0.2">
      <c r="A441" s="17" t="s">
        <v>45</v>
      </c>
      <c r="B441" s="21" t="s">
        <v>690</v>
      </c>
      <c r="C441" s="21" t="s">
        <v>691</v>
      </c>
      <c r="D441" s="17" t="s">
        <v>47</v>
      </c>
      <c r="E441" s="22" t="s">
        <v>692</v>
      </c>
      <c r="F441" s="23" t="s">
        <v>671</v>
      </c>
      <c r="G441" s="24">
        <v>1</v>
      </c>
      <c r="H441" s="25"/>
      <c r="I441" s="25">
        <f>ROUND(ROUND(H441,2)*ROUND(G441,3),2)</f>
        <v>0</v>
      </c>
      <c r="O441">
        <f>(I441*21)/100</f>
        <v>0</v>
      </c>
      <c r="P441" t="s">
        <v>23</v>
      </c>
    </row>
    <row r="442" spans="1:18" x14ac:dyDescent="0.2">
      <c r="A442" s="26" t="s">
        <v>50</v>
      </c>
      <c r="E442" s="27" t="s">
        <v>47</v>
      </c>
    </row>
    <row r="443" spans="1:18" x14ac:dyDescent="0.2">
      <c r="A443" s="28" t="s">
        <v>52</v>
      </c>
      <c r="E443" s="29" t="s">
        <v>47</v>
      </c>
    </row>
    <row r="444" spans="1:18" x14ac:dyDescent="0.2">
      <c r="A444" t="s">
        <v>54</v>
      </c>
      <c r="E444" s="27" t="s">
        <v>47</v>
      </c>
    </row>
    <row r="445" spans="1:18" x14ac:dyDescent="0.2">
      <c r="A445" s="17" t="s">
        <v>45</v>
      </c>
      <c r="B445" s="21" t="s">
        <v>693</v>
      </c>
      <c r="C445" s="21" t="s">
        <v>694</v>
      </c>
      <c r="D445" s="17" t="s">
        <v>47</v>
      </c>
      <c r="E445" s="22" t="s">
        <v>695</v>
      </c>
      <c r="F445" s="23" t="s">
        <v>671</v>
      </c>
      <c r="G445" s="24">
        <v>1</v>
      </c>
      <c r="H445" s="25"/>
      <c r="I445" s="25">
        <f>ROUND(ROUND(H445,2)*ROUND(G445,3),2)</f>
        <v>0</v>
      </c>
      <c r="O445">
        <f>(I445*21)/100</f>
        <v>0</v>
      </c>
      <c r="P445" t="s">
        <v>23</v>
      </c>
    </row>
    <row r="446" spans="1:18" x14ac:dyDescent="0.2">
      <c r="A446" s="26" t="s">
        <v>50</v>
      </c>
      <c r="E446" s="27" t="s">
        <v>47</v>
      </c>
    </row>
    <row r="447" spans="1:18" x14ac:dyDescent="0.2">
      <c r="A447" s="28" t="s">
        <v>52</v>
      </c>
      <c r="E447" s="29" t="s">
        <v>47</v>
      </c>
    </row>
    <row r="448" spans="1:18" x14ac:dyDescent="0.2">
      <c r="A448" t="s">
        <v>54</v>
      </c>
      <c r="E448" s="27" t="s">
        <v>47</v>
      </c>
    </row>
    <row r="449" spans="1:18" x14ac:dyDescent="0.2">
      <c r="A449" s="17" t="s">
        <v>45</v>
      </c>
      <c r="B449" s="21" t="s">
        <v>696</v>
      </c>
      <c r="C449" s="21" t="s">
        <v>697</v>
      </c>
      <c r="D449" s="17" t="s">
        <v>47</v>
      </c>
      <c r="E449" s="22" t="s">
        <v>698</v>
      </c>
      <c r="F449" s="23" t="s">
        <v>671</v>
      </c>
      <c r="G449" s="24">
        <v>1</v>
      </c>
      <c r="H449" s="25"/>
      <c r="I449" s="25">
        <f>ROUND(ROUND(H449,2)*ROUND(G449,3),2)</f>
        <v>0</v>
      </c>
      <c r="O449">
        <f>(I449*21)/100</f>
        <v>0</v>
      </c>
      <c r="P449" t="s">
        <v>23</v>
      </c>
    </row>
    <row r="450" spans="1:18" x14ac:dyDescent="0.2">
      <c r="A450" s="26" t="s">
        <v>50</v>
      </c>
      <c r="E450" s="27" t="s">
        <v>47</v>
      </c>
    </row>
    <row r="451" spans="1:18" x14ac:dyDescent="0.2">
      <c r="A451" s="28" t="s">
        <v>52</v>
      </c>
      <c r="E451" s="29" t="s">
        <v>47</v>
      </c>
    </row>
    <row r="452" spans="1:18" x14ac:dyDescent="0.2">
      <c r="A452" t="s">
        <v>54</v>
      </c>
      <c r="E452" s="27" t="s">
        <v>47</v>
      </c>
    </row>
    <row r="453" spans="1:18" ht="12.75" customHeight="1" x14ac:dyDescent="0.2">
      <c r="A453" s="5" t="s">
        <v>43</v>
      </c>
      <c r="B453" s="5"/>
      <c r="C453" s="31" t="s">
        <v>699</v>
      </c>
      <c r="D453" s="5"/>
      <c r="E453" s="19" t="s">
        <v>700</v>
      </c>
      <c r="F453" s="5"/>
      <c r="G453" s="5"/>
      <c r="H453" s="5"/>
      <c r="I453" s="32">
        <f>0+Q453</f>
        <v>0</v>
      </c>
      <c r="O453">
        <f>0+R453</f>
        <v>0</v>
      </c>
      <c r="Q453">
        <f>0+I454+I458</f>
        <v>0</v>
      </c>
      <c r="R453">
        <f>0+O454+O458</f>
        <v>0</v>
      </c>
    </row>
    <row r="454" spans="1:18" x14ac:dyDescent="0.2">
      <c r="A454" s="17" t="s">
        <v>45</v>
      </c>
      <c r="B454" s="21" t="s">
        <v>701</v>
      </c>
      <c r="C454" s="21" t="s">
        <v>702</v>
      </c>
      <c r="D454" s="17" t="s">
        <v>47</v>
      </c>
      <c r="E454" s="22" t="s">
        <v>703</v>
      </c>
      <c r="F454" s="23" t="s">
        <v>671</v>
      </c>
      <c r="G454" s="24">
        <v>1</v>
      </c>
      <c r="H454" s="25"/>
      <c r="I454" s="25">
        <f>ROUND(ROUND(H454,2)*ROUND(G454,3),2)</f>
        <v>0</v>
      </c>
      <c r="O454">
        <f>(I454*21)/100</f>
        <v>0</v>
      </c>
      <c r="P454" t="s">
        <v>23</v>
      </c>
    </row>
    <row r="455" spans="1:18" x14ac:dyDescent="0.2">
      <c r="A455" s="26" t="s">
        <v>50</v>
      </c>
      <c r="E455" s="27" t="s">
        <v>47</v>
      </c>
    </row>
    <row r="456" spans="1:18" x14ac:dyDescent="0.2">
      <c r="A456" s="28" t="s">
        <v>52</v>
      </c>
      <c r="E456" s="29" t="s">
        <v>47</v>
      </c>
    </row>
    <row r="457" spans="1:18" x14ac:dyDescent="0.2">
      <c r="A457" t="s">
        <v>54</v>
      </c>
      <c r="E457" s="27" t="s">
        <v>47</v>
      </c>
    </row>
    <row r="458" spans="1:18" x14ac:dyDescent="0.2">
      <c r="A458" s="17" t="s">
        <v>45</v>
      </c>
      <c r="B458" s="21" t="s">
        <v>704</v>
      </c>
      <c r="C458" s="21" t="s">
        <v>705</v>
      </c>
      <c r="D458" s="17" t="s">
        <v>47</v>
      </c>
      <c r="E458" s="22" t="s">
        <v>706</v>
      </c>
      <c r="F458" s="23" t="s">
        <v>671</v>
      </c>
      <c r="G458" s="24">
        <v>1</v>
      </c>
      <c r="H458" s="25"/>
      <c r="I458" s="25">
        <f>ROUND(ROUND(H458,2)*ROUND(G458,3),2)</f>
        <v>0</v>
      </c>
      <c r="O458">
        <f>(I458*21)/100</f>
        <v>0</v>
      </c>
      <c r="P458" t="s">
        <v>23</v>
      </c>
    </row>
    <row r="459" spans="1:18" x14ac:dyDescent="0.2">
      <c r="A459" s="26" t="s">
        <v>50</v>
      </c>
      <c r="E459" s="27" t="s">
        <v>47</v>
      </c>
    </row>
    <row r="460" spans="1:18" x14ac:dyDescent="0.2">
      <c r="A460" s="28" t="s">
        <v>52</v>
      </c>
      <c r="E460" s="29" t="s">
        <v>47</v>
      </c>
    </row>
    <row r="461" spans="1:18" x14ac:dyDescent="0.2">
      <c r="A461" t="s">
        <v>54</v>
      </c>
      <c r="E461" s="27" t="s">
        <v>47</v>
      </c>
    </row>
    <row r="462" spans="1:18" ht="12.75" customHeight="1" x14ac:dyDescent="0.2">
      <c r="A462" s="5" t="s">
        <v>43</v>
      </c>
      <c r="B462" s="5"/>
      <c r="C462" s="31" t="s">
        <v>707</v>
      </c>
      <c r="D462" s="5"/>
      <c r="E462" s="19" t="s">
        <v>708</v>
      </c>
      <c r="F462" s="5"/>
      <c r="G462" s="5"/>
      <c r="H462" s="5"/>
      <c r="I462" s="32">
        <f>0+Q462</f>
        <v>0</v>
      </c>
      <c r="O462">
        <f>0+R462</f>
        <v>0</v>
      </c>
      <c r="Q462">
        <f>0+I463</f>
        <v>0</v>
      </c>
      <c r="R462">
        <f>0+O463</f>
        <v>0</v>
      </c>
    </row>
    <row r="463" spans="1:18" x14ac:dyDescent="0.2">
      <c r="A463" s="17" t="s">
        <v>45</v>
      </c>
      <c r="B463" s="21" t="s">
        <v>709</v>
      </c>
      <c r="C463" s="21" t="s">
        <v>710</v>
      </c>
      <c r="D463" s="17" t="s">
        <v>47</v>
      </c>
      <c r="E463" s="22" t="s">
        <v>708</v>
      </c>
      <c r="F463" s="23" t="s">
        <v>671</v>
      </c>
      <c r="G463" s="24">
        <v>1</v>
      </c>
      <c r="H463" s="25"/>
      <c r="I463" s="25">
        <f>ROUND(ROUND(H463,2)*ROUND(G463,3),2)</f>
        <v>0</v>
      </c>
      <c r="O463">
        <f>(I463*21)/100</f>
        <v>0</v>
      </c>
      <c r="P463" t="s">
        <v>23</v>
      </c>
    </row>
    <row r="464" spans="1:18" x14ac:dyDescent="0.2">
      <c r="A464" s="26" t="s">
        <v>50</v>
      </c>
      <c r="E464" s="27" t="s">
        <v>47</v>
      </c>
    </row>
    <row r="465" spans="1:5" x14ac:dyDescent="0.2">
      <c r="A465" s="28" t="s">
        <v>52</v>
      </c>
      <c r="E465" s="29" t="s">
        <v>47</v>
      </c>
    </row>
    <row r="466" spans="1:5" x14ac:dyDescent="0.2">
      <c r="A466" t="s">
        <v>54</v>
      </c>
      <c r="E466" s="27" t="s">
        <v>47</v>
      </c>
    </row>
  </sheetData>
  <mergeCells count="10">
    <mergeCell ref="F5:F6"/>
    <mergeCell ref="G5:G6"/>
    <mergeCell ref="H5:I5"/>
    <mergeCell ref="C3:D3"/>
    <mergeCell ref="C4:D4"/>
    <mergeCell ref="A5:A6"/>
    <mergeCell ref="B5:B6"/>
    <mergeCell ref="C5:C6"/>
    <mergeCell ref="D5:D6"/>
    <mergeCell ref="E5:E6"/>
  </mergeCells>
  <pageMargins left="0.75" right="0.75" top="1" bottom="1" header="0.5" footer="0.5"/>
  <pageSetup paperSize="9" fitToHeight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Rekapitulace</vt:lpstr>
      <vt:lpstr>000 NN</vt:lpstr>
      <vt:lpstr>000 UN</vt:lpstr>
      <vt:lpstr>SO 001</vt:lpstr>
      <vt:lpstr>SO 101 NN</vt:lpstr>
      <vt:lpstr>SO 101 UN</vt:lpstr>
      <vt:lpstr>SO 301  NN</vt:lpstr>
      <vt:lpstr>SO 301 UN</vt:lpstr>
      <vt:lpstr>SO 401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Jiří Rutkovský</dc:creator>
  <cp:keywords/>
  <dc:description/>
  <cp:lastModifiedBy>Jiří Šklíba</cp:lastModifiedBy>
  <cp:lastPrinted>2025-06-27T08:21:15Z</cp:lastPrinted>
  <dcterms:created xsi:type="dcterms:W3CDTF">2025-06-27T08:02:56Z</dcterms:created>
  <dcterms:modified xsi:type="dcterms:W3CDTF">2025-08-13T22:32:08Z</dcterms:modified>
  <cp:category/>
  <cp:contentStatus/>
</cp:coreProperties>
</file>