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kucerova.jana\Soubory\DOTACE\2025\"/>
    </mc:Choice>
  </mc:AlternateContent>
  <xr:revisionPtr revIDLastSave="0" documentId="8_{06B2D21C-50F4-4E49-A263-E1F247192265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Rekapitulace stavby" sheetId="1" r:id="rId1"/>
    <sheet name="SO 101 - Rekonstrukce les..." sheetId="2" r:id="rId2"/>
    <sheet name="SO 102 - Drobné opravy bě..." sheetId="3" r:id="rId3"/>
    <sheet name="Pokyny pro vyplnění" sheetId="4" r:id="rId4"/>
  </sheets>
  <definedNames>
    <definedName name="_xlnm._FilterDatabase" localSheetId="1" hidden="1">'SO 101 - Rekonstrukce les...'!$C$84:$K$122</definedName>
    <definedName name="_xlnm._FilterDatabase" localSheetId="2" hidden="1">'SO 102 - Drobné opravy bě...'!$C$82:$K$114</definedName>
    <definedName name="_xlnm.Print_Titles" localSheetId="0">'Rekapitulace stavby'!$52:$52</definedName>
    <definedName name="_xlnm.Print_Titles" localSheetId="1">'SO 101 - Rekonstrukce les...'!$84:$84</definedName>
    <definedName name="_xlnm.Print_Titles" localSheetId="2">'SO 102 - Drobné opravy bě...'!$82:$82</definedName>
    <definedName name="_xlnm.Print_Area" localSheetId="3">'Pokyny pro vyplnění'!$B$2:$K$71,'Pokyny pro vyplnění'!$B$74:$K$118,'Pokyny pro vyplnění'!$B$121:$K$161,'Pokyny pro vyplnění'!$B$164:$K$219</definedName>
    <definedName name="_xlnm.Print_Area" localSheetId="0">'Rekapitulace stavby'!$D$4:$AO$36,'Rekapitulace stavby'!$C$42:$AQ$57</definedName>
    <definedName name="_xlnm.Print_Area" localSheetId="1">'SO 101 - Rekonstrukce les...'!$C$4:$J$39,'SO 101 - Rekonstrukce les...'!$C$45:$J$66,'SO 101 - Rekonstrukce les...'!$C$72:$K$122</definedName>
    <definedName name="_xlnm.Print_Area" localSheetId="2">'SO 102 - Drobné opravy bě...'!$C$4:$J$39,'SO 102 - Drobné opravy bě...'!$C$45:$J$64,'SO 102 - Drobné opravy bě...'!$C$70:$K$114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7" i="3" l="1"/>
  <c r="J36" i="3"/>
  <c r="AY56" i="1"/>
  <c r="J35" i="3"/>
  <c r="AX56" i="1"/>
  <c r="BI113" i="3"/>
  <c r="BH113" i="3"/>
  <c r="BG113" i="3"/>
  <c r="BF113" i="3"/>
  <c r="T113" i="3"/>
  <c r="T112" i="3"/>
  <c r="R113" i="3"/>
  <c r="R112" i="3"/>
  <c r="P113" i="3"/>
  <c r="P112" i="3" s="1"/>
  <c r="BI110" i="3"/>
  <c r="BH110" i="3"/>
  <c r="BG110" i="3"/>
  <c r="BF110" i="3"/>
  <c r="T110" i="3"/>
  <c r="T109" i="3"/>
  <c r="R110" i="3"/>
  <c r="R109" i="3"/>
  <c r="P110" i="3"/>
  <c r="P109" i="3" s="1"/>
  <c r="BI108" i="3"/>
  <c r="BH108" i="3"/>
  <c r="BG108" i="3"/>
  <c r="BF108" i="3"/>
  <c r="T108" i="3"/>
  <c r="R108" i="3"/>
  <c r="P108" i="3"/>
  <c r="BI107" i="3"/>
  <c r="BH107" i="3"/>
  <c r="BG107" i="3"/>
  <c r="BF107" i="3"/>
  <c r="T107" i="3"/>
  <c r="R107" i="3"/>
  <c r="P107" i="3"/>
  <c r="BI106" i="3"/>
  <c r="BH106" i="3"/>
  <c r="BG106" i="3"/>
  <c r="BF106" i="3"/>
  <c r="T106" i="3"/>
  <c r="R106" i="3"/>
  <c r="P106" i="3"/>
  <c r="BI105" i="3"/>
  <c r="BH105" i="3"/>
  <c r="BG105" i="3"/>
  <c r="BF105" i="3"/>
  <c r="T105" i="3"/>
  <c r="R105" i="3"/>
  <c r="P105" i="3"/>
  <c r="BI103" i="3"/>
  <c r="BH103" i="3"/>
  <c r="BG103" i="3"/>
  <c r="BF103" i="3"/>
  <c r="T103" i="3"/>
  <c r="R103" i="3"/>
  <c r="P103" i="3"/>
  <c r="BI101" i="3"/>
  <c r="BH101" i="3"/>
  <c r="BG101" i="3"/>
  <c r="BF101" i="3"/>
  <c r="T101" i="3"/>
  <c r="R101" i="3"/>
  <c r="P101" i="3"/>
  <c r="BI100" i="3"/>
  <c r="BH100" i="3"/>
  <c r="BG100" i="3"/>
  <c r="BF100" i="3"/>
  <c r="T100" i="3"/>
  <c r="R100" i="3"/>
  <c r="P100" i="3"/>
  <c r="BI98" i="3"/>
  <c r="BH98" i="3"/>
  <c r="BG98" i="3"/>
  <c r="BF98" i="3"/>
  <c r="T98" i="3"/>
  <c r="R98" i="3"/>
  <c r="P98" i="3"/>
  <c r="BI96" i="3"/>
  <c r="BH96" i="3"/>
  <c r="BG96" i="3"/>
  <c r="BF96" i="3"/>
  <c r="T96" i="3"/>
  <c r="R96" i="3"/>
  <c r="P96" i="3"/>
  <c r="BI94" i="3"/>
  <c r="BH94" i="3"/>
  <c r="BG94" i="3"/>
  <c r="BF94" i="3"/>
  <c r="T94" i="3"/>
  <c r="R94" i="3"/>
  <c r="P94" i="3"/>
  <c r="BI92" i="3"/>
  <c r="BH92" i="3"/>
  <c r="BG92" i="3"/>
  <c r="BF92" i="3"/>
  <c r="T92" i="3"/>
  <c r="R92" i="3"/>
  <c r="P92" i="3"/>
  <c r="BI90" i="3"/>
  <c r="BH90" i="3"/>
  <c r="BG90" i="3"/>
  <c r="BF90" i="3"/>
  <c r="T90" i="3"/>
  <c r="R90" i="3"/>
  <c r="P90" i="3"/>
  <c r="BI88" i="3"/>
  <c r="BH88" i="3"/>
  <c r="BG88" i="3"/>
  <c r="BF88" i="3"/>
  <c r="T88" i="3"/>
  <c r="R88" i="3"/>
  <c r="P88" i="3"/>
  <c r="BI86" i="3"/>
  <c r="BH86" i="3"/>
  <c r="BG86" i="3"/>
  <c r="BF86" i="3"/>
  <c r="T86" i="3"/>
  <c r="R86" i="3"/>
  <c r="P86" i="3"/>
  <c r="J80" i="3"/>
  <c r="J79" i="3"/>
  <c r="F79" i="3"/>
  <c r="F77" i="3"/>
  <c r="E75" i="3"/>
  <c r="J55" i="3"/>
  <c r="J54" i="3"/>
  <c r="F54" i="3"/>
  <c r="F52" i="3"/>
  <c r="E50" i="3"/>
  <c r="J18" i="3"/>
  <c r="E18" i="3"/>
  <c r="F55" i="3" s="1"/>
  <c r="J17" i="3"/>
  <c r="J12" i="3"/>
  <c r="J77" i="3"/>
  <c r="E7" i="3"/>
  <c r="E73" i="3"/>
  <c r="J37" i="2"/>
  <c r="J36" i="2"/>
  <c r="AY55" i="1"/>
  <c r="J35" i="2"/>
  <c r="AX55" i="1" s="1"/>
  <c r="BI122" i="2"/>
  <c r="BH122" i="2"/>
  <c r="BG122" i="2"/>
  <c r="BF122" i="2"/>
  <c r="T122" i="2"/>
  <c r="R122" i="2"/>
  <c r="P122" i="2"/>
  <c r="BI121" i="2"/>
  <c r="BH121" i="2"/>
  <c r="BG121" i="2"/>
  <c r="BF121" i="2"/>
  <c r="T121" i="2"/>
  <c r="R121" i="2"/>
  <c r="P121" i="2"/>
  <c r="BI117" i="2"/>
  <c r="BH117" i="2"/>
  <c r="BG117" i="2"/>
  <c r="BF117" i="2"/>
  <c r="T117" i="2"/>
  <c r="T116" i="2" s="1"/>
  <c r="R117" i="2"/>
  <c r="R116" i="2"/>
  <c r="P117" i="2"/>
  <c r="P116" i="2"/>
  <c r="BI114" i="2"/>
  <c r="BH114" i="2"/>
  <c r="BG114" i="2"/>
  <c r="BF114" i="2"/>
  <c r="T114" i="2"/>
  <c r="R114" i="2"/>
  <c r="P114" i="2"/>
  <c r="BI112" i="2"/>
  <c r="BH112" i="2"/>
  <c r="BG112" i="2"/>
  <c r="BF112" i="2"/>
  <c r="T112" i="2"/>
  <c r="R112" i="2"/>
  <c r="P112" i="2"/>
  <c r="BI109" i="2"/>
  <c r="BH109" i="2"/>
  <c r="BG109" i="2"/>
  <c r="BF109" i="2"/>
  <c r="T109" i="2"/>
  <c r="R109" i="2"/>
  <c r="P109" i="2"/>
  <c r="BI107" i="2"/>
  <c r="BH107" i="2"/>
  <c r="BG107" i="2"/>
  <c r="BF107" i="2"/>
  <c r="T107" i="2"/>
  <c r="R107" i="2"/>
  <c r="P107" i="2"/>
  <c r="BI105" i="2"/>
  <c r="BH105" i="2"/>
  <c r="BG105" i="2"/>
  <c r="BF105" i="2"/>
  <c r="T105" i="2"/>
  <c r="R105" i="2"/>
  <c r="P105" i="2"/>
  <c r="BI103" i="2"/>
  <c r="BH103" i="2"/>
  <c r="BG103" i="2"/>
  <c r="BF103" i="2"/>
  <c r="T103" i="2"/>
  <c r="R103" i="2"/>
  <c r="P103" i="2"/>
  <c r="BI101" i="2"/>
  <c r="BH101" i="2"/>
  <c r="BG101" i="2"/>
  <c r="BF101" i="2"/>
  <c r="T101" i="2"/>
  <c r="R101" i="2"/>
  <c r="P101" i="2"/>
  <c r="BI100" i="2"/>
  <c r="BH100" i="2"/>
  <c r="BG100" i="2"/>
  <c r="BF100" i="2"/>
  <c r="T100" i="2"/>
  <c r="R100" i="2"/>
  <c r="P100" i="2"/>
  <c r="BI98" i="2"/>
  <c r="BH98" i="2"/>
  <c r="BG98" i="2"/>
  <c r="BF98" i="2"/>
  <c r="T98" i="2"/>
  <c r="R98" i="2"/>
  <c r="P98" i="2"/>
  <c r="BI96" i="2"/>
  <c r="BH96" i="2"/>
  <c r="BG96" i="2"/>
  <c r="BF96" i="2"/>
  <c r="T96" i="2"/>
  <c r="R96" i="2"/>
  <c r="P96" i="2"/>
  <c r="BI94" i="2"/>
  <c r="BH94" i="2"/>
  <c r="BG94" i="2"/>
  <c r="BF94" i="2"/>
  <c r="T94" i="2"/>
  <c r="R94" i="2"/>
  <c r="P94" i="2"/>
  <c r="BI92" i="2"/>
  <c r="BH92" i="2"/>
  <c r="BG92" i="2"/>
  <c r="BF92" i="2"/>
  <c r="T92" i="2"/>
  <c r="R92" i="2"/>
  <c r="P92" i="2"/>
  <c r="BI90" i="2"/>
  <c r="BH90" i="2"/>
  <c r="BG90" i="2"/>
  <c r="BF90" i="2"/>
  <c r="T90" i="2"/>
  <c r="R90" i="2"/>
  <c r="P90" i="2"/>
  <c r="BI88" i="2"/>
  <c r="BH88" i="2"/>
  <c r="BG88" i="2"/>
  <c r="BF88" i="2"/>
  <c r="T88" i="2"/>
  <c r="R88" i="2"/>
  <c r="P88" i="2"/>
  <c r="J82" i="2"/>
  <c r="J81" i="2"/>
  <c r="F81" i="2"/>
  <c r="F79" i="2"/>
  <c r="E77" i="2"/>
  <c r="J55" i="2"/>
  <c r="J54" i="2"/>
  <c r="F54" i="2"/>
  <c r="F52" i="2"/>
  <c r="E50" i="2"/>
  <c r="J18" i="2"/>
  <c r="E18" i="2"/>
  <c r="F82" i="2" s="1"/>
  <c r="J17" i="2"/>
  <c r="J12" i="2"/>
  <c r="J79" i="2" s="1"/>
  <c r="E7" i="2"/>
  <c r="E75" i="2"/>
  <c r="L50" i="1"/>
  <c r="AM50" i="1"/>
  <c r="AM49" i="1"/>
  <c r="L49" i="1"/>
  <c r="AM47" i="1"/>
  <c r="L47" i="1"/>
  <c r="L45" i="1"/>
  <c r="L44" i="1"/>
  <c r="BK110" i="3"/>
  <c r="BK88" i="3"/>
  <c r="J94" i="2"/>
  <c r="BK105" i="2"/>
  <c r="BK101" i="2"/>
  <c r="J110" i="3"/>
  <c r="J88" i="3"/>
  <c r="J113" i="3"/>
  <c r="J98" i="3"/>
  <c r="BK107" i="3"/>
  <c r="BK88" i="2"/>
  <c r="J114" i="2"/>
  <c r="BK112" i="2"/>
  <c r="AS54" i="1"/>
  <c r="BK100" i="2"/>
  <c r="BK122" i="2"/>
  <c r="J98" i="2"/>
  <c r="J100" i="2"/>
  <c r="J90" i="2"/>
  <c r="J100" i="3"/>
  <c r="BK86" i="3"/>
  <c r="BK108" i="3"/>
  <c r="BK92" i="3"/>
  <c r="BK106" i="3"/>
  <c r="J86" i="3"/>
  <c r="BK92" i="2"/>
  <c r="J105" i="2"/>
  <c r="J112" i="2"/>
  <c r="BK94" i="2"/>
  <c r="J88" i="2"/>
  <c r="BK105" i="3"/>
  <c r="BK98" i="3"/>
  <c r="BK90" i="3"/>
  <c r="J122" i="2"/>
  <c r="J109" i="2"/>
  <c r="J96" i="2"/>
  <c r="BK90" i="2"/>
  <c r="J101" i="2"/>
  <c r="BK103" i="3"/>
  <c r="J101" i="3"/>
  <c r="J105" i="3"/>
  <c r="BK121" i="2"/>
  <c r="J107" i="2"/>
  <c r="BK114" i="2"/>
  <c r="J121" i="2"/>
  <c r="J107" i="3"/>
  <c r="J90" i="3"/>
  <c r="J96" i="3"/>
  <c r="BK113" i="3"/>
  <c r="J92" i="3"/>
  <c r="BK107" i="2"/>
  <c r="BK103" i="2"/>
  <c r="BK117" i="2"/>
  <c r="J92" i="2"/>
  <c r="BK109" i="2"/>
  <c r="J108" i="3"/>
  <c r="BK96" i="3"/>
  <c r="J103" i="3"/>
  <c r="BK101" i="3"/>
  <c r="J94" i="3"/>
  <c r="BK96" i="2"/>
  <c r="J103" i="2"/>
  <c r="BK98" i="2"/>
  <c r="J117" i="2"/>
  <c r="J106" i="3"/>
  <c r="BK94" i="3"/>
  <c r="BK100" i="3"/>
  <c r="R87" i="2" l="1"/>
  <c r="P111" i="2"/>
  <c r="R120" i="2"/>
  <c r="R119" i="2"/>
  <c r="BK85" i="3"/>
  <c r="BK87" i="2"/>
  <c r="J87" i="2" s="1"/>
  <c r="J61" i="2" s="1"/>
  <c r="BK111" i="2"/>
  <c r="J111" i="2" s="1"/>
  <c r="J62" i="2" s="1"/>
  <c r="BK120" i="2"/>
  <c r="J120" i="2"/>
  <c r="J65" i="2"/>
  <c r="P85" i="3"/>
  <c r="P84" i="3"/>
  <c r="P83" i="3" s="1"/>
  <c r="AU56" i="1" s="1"/>
  <c r="P87" i="2"/>
  <c r="P86" i="2" s="1"/>
  <c r="P85" i="2" s="1"/>
  <c r="AU55" i="1" s="1"/>
  <c r="R111" i="2"/>
  <c r="T120" i="2"/>
  <c r="T119" i="2" s="1"/>
  <c r="T85" i="3"/>
  <c r="T84" i="3" s="1"/>
  <c r="T83" i="3" s="1"/>
  <c r="T87" i="2"/>
  <c r="T86" i="2" s="1"/>
  <c r="T111" i="2"/>
  <c r="P120" i="2"/>
  <c r="P119" i="2"/>
  <c r="R85" i="3"/>
  <c r="R84" i="3" s="1"/>
  <c r="R83" i="3" s="1"/>
  <c r="BK109" i="3"/>
  <c r="J109" i="3" s="1"/>
  <c r="J62" i="3" s="1"/>
  <c r="BK116" i="2"/>
  <c r="J116" i="2" s="1"/>
  <c r="J63" i="2" s="1"/>
  <c r="BK112" i="3"/>
  <c r="J112" i="3"/>
  <c r="J63" i="3"/>
  <c r="E48" i="3"/>
  <c r="F80" i="3"/>
  <c r="BE96" i="3"/>
  <c r="BE100" i="3"/>
  <c r="BE105" i="3"/>
  <c r="BE110" i="3"/>
  <c r="J52" i="3"/>
  <c r="BE86" i="3"/>
  <c r="BE103" i="3"/>
  <c r="BE107" i="3"/>
  <c r="BE90" i="3"/>
  <c r="BE98" i="3"/>
  <c r="BE101" i="3"/>
  <c r="BE106" i="3"/>
  <c r="BE108" i="3"/>
  <c r="BE113" i="3"/>
  <c r="BE88" i="3"/>
  <c r="BE92" i="3"/>
  <c r="BE94" i="3"/>
  <c r="E48" i="2"/>
  <c r="BE98" i="2"/>
  <c r="BE122" i="2"/>
  <c r="J52" i="2"/>
  <c r="F55" i="2"/>
  <c r="BE90" i="2"/>
  <c r="BE96" i="2"/>
  <c r="BE100" i="2"/>
  <c r="BE103" i="2"/>
  <c r="BE107" i="2"/>
  <c r="BE109" i="2"/>
  <c r="BE121" i="2"/>
  <c r="BE88" i="2"/>
  <c r="BE94" i="2"/>
  <c r="BE101" i="2"/>
  <c r="BE114" i="2"/>
  <c r="BE92" i="2"/>
  <c r="BE105" i="2"/>
  <c r="BE112" i="2"/>
  <c r="BE117" i="2"/>
  <c r="F35" i="2"/>
  <c r="BB55" i="1" s="1"/>
  <c r="F36" i="3"/>
  <c r="BC56" i="1" s="1"/>
  <c r="F34" i="3"/>
  <c r="BA56" i="1" s="1"/>
  <c r="F36" i="2"/>
  <c r="BC55" i="1"/>
  <c r="J34" i="2"/>
  <c r="AW55" i="1" s="1"/>
  <c r="J34" i="3"/>
  <c r="AW56" i="1" s="1"/>
  <c r="F34" i="2"/>
  <c r="BA55" i="1" s="1"/>
  <c r="F35" i="3"/>
  <c r="BB56" i="1"/>
  <c r="F37" i="2"/>
  <c r="BD55" i="1" s="1"/>
  <c r="F37" i="3"/>
  <c r="BD56" i="1" s="1"/>
  <c r="T85" i="2" l="1"/>
  <c r="BK84" i="3"/>
  <c r="J84" i="3" s="1"/>
  <c r="J60" i="3" s="1"/>
  <c r="R86" i="2"/>
  <c r="R85" i="2"/>
  <c r="J85" i="3"/>
  <c r="J61" i="3"/>
  <c r="BK119" i="2"/>
  <c r="J119" i="2"/>
  <c r="J64" i="2"/>
  <c r="BK86" i="2"/>
  <c r="J86" i="2" s="1"/>
  <c r="J60" i="2" s="1"/>
  <c r="AU54" i="1"/>
  <c r="F33" i="3"/>
  <c r="AZ56" i="1" s="1"/>
  <c r="BB54" i="1"/>
  <c r="AX54" i="1"/>
  <c r="F33" i="2"/>
  <c r="AZ55" i="1" s="1"/>
  <c r="BA54" i="1"/>
  <c r="W30" i="1"/>
  <c r="BD54" i="1"/>
  <c r="W33" i="1" s="1"/>
  <c r="J33" i="2"/>
  <c r="AV55" i="1"/>
  <c r="AT55" i="1"/>
  <c r="BC54" i="1"/>
  <c r="W32" i="1"/>
  <c r="J33" i="3"/>
  <c r="AV56" i="1" s="1"/>
  <c r="AT56" i="1" s="1"/>
  <c r="BK85" i="2" l="1"/>
  <c r="J85" i="2" s="1"/>
  <c r="J59" i="2" s="1"/>
  <c r="BK83" i="3"/>
  <c r="J83" i="3"/>
  <c r="J59" i="3"/>
  <c r="W31" i="1"/>
  <c r="AY54" i="1"/>
  <c r="AZ54" i="1"/>
  <c r="W29" i="1"/>
  <c r="AW54" i="1"/>
  <c r="AK30" i="1"/>
  <c r="J30" i="2" l="1"/>
  <c r="AG55" i="1"/>
  <c r="J30" i="3"/>
  <c r="AG56" i="1" s="1"/>
  <c r="AV54" i="1"/>
  <c r="AK29" i="1" s="1"/>
  <c r="J39" i="3" l="1"/>
  <c r="J39" i="2"/>
  <c r="AN55" i="1"/>
  <c r="AN56" i="1"/>
  <c r="AT54" i="1"/>
  <c r="AG54" i="1"/>
  <c r="AK26" i="1" s="1"/>
  <c r="AK35" i="1" l="1"/>
  <c r="AN54" i="1"/>
</calcChain>
</file>

<file path=xl/sharedStrings.xml><?xml version="1.0" encoding="utf-8"?>
<sst xmlns="http://schemas.openxmlformats.org/spreadsheetml/2006/main" count="1493" uniqueCount="439">
  <si>
    <t>Export Komplet</t>
  </si>
  <si>
    <t>VZ</t>
  </si>
  <si>
    <t>2.0</t>
  </si>
  <si>
    <t>ZAMOK</t>
  </si>
  <si>
    <t>False</t>
  </si>
  <si>
    <t>{f44c776b-cc26-4b17-a753-528a33726824}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</si>
  <si>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</si>
  <si>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</si>
  <si>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</si>
  <si>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</si>
  <si>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</si>
  <si>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</si>
  <si>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</si>
  <si>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</si>
  <si>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KOLENIK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</si>
  <si>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</si>
  <si>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</si>
  <si>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Úprava běžeckých tras v Ruprechticích</t>
  </si>
  <si>
    <t>KSO:</t>
  </si>
  <si>
    <t/>
  </si>
  <si>
    <t>CC-CZ:</t>
  </si>
  <si>
    <t>Místo:</t>
  </si>
  <si>
    <t>Liberec</t>
  </si>
  <si>
    <t>Datum:</t>
  </si>
  <si>
    <t>30. 6. 2025</t>
  </si>
  <si>
    <t>Zadavatel:</t>
  </si>
  <si>
    <t>IČ:</t>
  </si>
  <si>
    <t>STATUTÁRNÍ MĚSTO LIBEREC</t>
  </si>
  <si>
    <t>DIČ:</t>
  </si>
  <si>
    <t>Účastník:</t>
  </si>
  <si>
    <t>Vyplň údaj</t>
  </si>
  <si>
    <t>Projektant:</t>
  </si>
  <si>
    <t>Ing. Stanislav Koleník</t>
  </si>
  <si>
    <t>True</t>
  </si>
  <si>
    <t>Zpracovatel: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</si>
  <si>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</si>
  <si>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</si>
  <si>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</si>
  <si>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</si>
  <si>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</si>
  <si>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</si>
  <si>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</si>
  <si>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</si>
  <si>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</si>
  <si>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</si>
  <si>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</si>
  <si>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</si>
  <si>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</si>
  <si>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</si>
  <si>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</si>
  <si>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</si>
  <si>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</si>
  <si>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</si>
  <si>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</si>
  <si>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</si>
  <si>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</si>
  <si>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</si>
  <si>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</si>
  <si>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</si>
  <si>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</si>
  <si>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</si>
  <si>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</si>
  <si>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</si>
  <si>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</si>
  <si>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</si>
  <si>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</si>
  <si>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</si>
  <si>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</si>
  <si>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</si>
  <si>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</si>
  <si>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</si>
  <si>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</si>
  <si>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</si>
  <si>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</si>
  <si>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</si>
  <si>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</si>
  <si>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SO 101</t>
  </si>
  <si>
    <t>Rekonstrukce lesního chodníku</t>
  </si>
  <si>
    <t>STA</t>
  </si>
  <si>
    <t>1</t>
  </si>
  <si>
    <t>{a4258aad-3f8e-4d71-a773-810cf6c7360a}</t>
  </si>
  <si>
    <t>2</t>
  </si>
  <si>
    <t>SO 102</t>
  </si>
  <si>
    <t>Drobné opravy běžeckých tras</t>
  </si>
  <si>
    <t>{5251b939-4398-4552-b238-aea13eaad155}</t>
  </si>
  <si>
    <t>KRYCÍ LIST SOUPISU PRACÍ</t>
  </si>
  <si>
    <t>Objekt:</t>
  </si>
  <si>
    <t>SO 101 - Rekonstrukce lesního chodníku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</si>
  <si>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</si>
  <si>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</si>
  <si>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</si>
  <si>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</si>
  <si>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</si>
  <si>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1 - Zemní práce</t>
  </si>
  <si>
    <t xml:space="preserve">    5 - Komunikace pozemní</t>
  </si>
  <si>
    <t xml:space="preserve">    998 - Přesun hmot</t>
  </si>
  <si>
    <t>VRN - Vedlejší rozpočtové náklady</t>
  </si>
  <si>
    <t xml:space="preserve">    VRN3 - Zařízení staveniště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</si>
  <si>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</si>
  <si>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</si>
  <si>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</si>
  <si>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</si>
  <si>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</si>
  <si>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</si>
  <si>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</si>
  <si>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</si>
  <si>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</si>
  <si>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</si>
  <si>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</si>
  <si>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</si>
  <si>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</si>
  <si>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</si>
  <si>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</si>
  <si>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</si>
  <si>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</si>
  <si>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</si>
  <si>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111251102</t>
  </si>
  <si>
    <t>Odstranění křovin a stromů s odstraněním kořenů strojně průměru kmene do 100 mm v rovině nebo ve svahu sklonu terénu do 1:5, při celkové ploše přes 100 do 500 m2</t>
  </si>
  <si>
    <t>m2</t>
  </si>
  <si>
    <t>CS ÚRS 2025 01</t>
  </si>
  <si>
    <t>4</t>
  </si>
  <si>
    <t>-1509560058</t>
  </si>
  <si>
    <t>Online PSC</t>
  </si>
  <si>
    <t>https://podminky.urs.cz/item/CS_URS_2025_01/111251102</t>
  </si>
  <si>
    <t>121151213</t>
  </si>
  <si>
    <t>Sejmutí lesní půdy strojně při souvislé ploše přes 100 do 500 m2, tl. vrstvy přes 150 do 200 mm</t>
  </si>
  <si>
    <t>884897630</t>
  </si>
  <si>
    <t>https://podminky.urs.cz/item/CS_URS_2025_01/121151213</t>
  </si>
  <si>
    <t>3</t>
  </si>
  <si>
    <t>162351103</t>
  </si>
  <si>
    <t>Vodorovné přemístění výkopku nebo sypaniny po suchu na obvyklém dopravním prostředku, bez naložení výkopku, avšak se složením bez rozhrnutí z horniny třídy těžitelnosti I skupiny 1 až 3 na vzdálenost přes 50 do 500 m</t>
  </si>
  <si>
    <t>m3</t>
  </si>
  <si>
    <t>-847655332</t>
  </si>
  <si>
    <t>https://podminky.urs.cz/item/CS_URS_2025_01/162351103</t>
  </si>
  <si>
    <t>162451106</t>
  </si>
  <si>
    <t>Vodorovné přemístění výkopku nebo sypaniny po suchu na obvyklém dopravním prostředku, bez naložení výkopku, avšak se složením bez rozhrnutí z horniny třídy těžitelnosti I skupiny 1 až 3 na vzdálenost přes 1 500 do 2 000 m</t>
  </si>
  <si>
    <t>341206740</t>
  </si>
  <si>
    <t>https://podminky.urs.cz/item/CS_URS_2025_01/162451106</t>
  </si>
  <si>
    <t>5</t>
  </si>
  <si>
    <t>167151111</t>
  </si>
  <si>
    <t>Nakládání, skládání a překládání neulehlého výkopku nebo sypaniny strojně nakládání, množství přes 100 m3, z hornin třídy těžitelnosti I, skupiny 1 až 3</t>
  </si>
  <si>
    <t>-860285960</t>
  </si>
  <si>
    <t>https://podminky.urs.cz/item/CS_URS_2025_01/167151111</t>
  </si>
  <si>
    <t>6</t>
  </si>
  <si>
    <t>171152111</t>
  </si>
  <si>
    <t>Uložení sypaniny do zhutněných násypů pro silnice, dálnice a letiště s rozprostřením sypaniny ve vrstvách, s hrubým urovnáním a uzavřením povrchu násypu z hornin nesoudržných sypkých v aktivní zóně</t>
  </si>
  <si>
    <t>55177638</t>
  </si>
  <si>
    <t>https://podminky.urs.cz/item/CS_URS_2025_01/171152111</t>
  </si>
  <si>
    <t>7</t>
  </si>
  <si>
    <t>M</t>
  </si>
  <si>
    <t>103-perk</t>
  </si>
  <si>
    <t>nákup zeminy - žulový rozpad "perk"</t>
  </si>
  <si>
    <t>t</t>
  </si>
  <si>
    <t>8</t>
  </si>
  <si>
    <t>1644504263</t>
  </si>
  <si>
    <t>171251101</t>
  </si>
  <si>
    <t>Uložení sypanin do násypů strojně s rozprostřením sypaniny ve vrstvách a s hrubým urovnáním nezhutněných jakékoliv třídy těžitelnosti</t>
  </si>
  <si>
    <t>294938690</t>
  </si>
  <si>
    <t>https://podminky.urs.cz/item/CS_URS_2025_01/171251101</t>
  </si>
  <si>
    <t>9</t>
  </si>
  <si>
    <t>171251201</t>
  </si>
  <si>
    <t>Uložení sypaniny na skládky nebo meziskládky bez hutnění s upravením uložené sypaniny do předepsaného tvaru</t>
  </si>
  <si>
    <t>-2072134261</t>
  </si>
  <si>
    <t>https://podminky.urs.cz/item/CS_URS_2025_01/171251201</t>
  </si>
  <si>
    <t>10</t>
  </si>
  <si>
    <t>181252305</t>
  </si>
  <si>
    <t>Úprava pláně na stavbách silnic a dálnic strojně na násypech se zhutněním</t>
  </si>
  <si>
    <t>-551022053</t>
  </si>
  <si>
    <t>https://podminky.urs.cz/item/CS_URS_2025_01/181252305</t>
  </si>
  <si>
    <t>11</t>
  </si>
  <si>
    <t>182151111</t>
  </si>
  <si>
    <t>Svahování trvalých svahů do projektovaných profilů strojně s potřebným přemístěním výkopku při svahování v zářezech v hornině třídy těžitelnosti I, skupiny 1 až 3</t>
  </si>
  <si>
    <t>1001795281</t>
  </si>
  <si>
    <t>https://podminky.urs.cz/item/CS_URS_2025_01/182151111</t>
  </si>
  <si>
    <t>182251101</t>
  </si>
  <si>
    <t>Svahování trvalých svahů do projektovaných profilů strojně s potřebným přemístěním výkopku při svahování násypů v jakékoliv hornině</t>
  </si>
  <si>
    <t>-1943041359</t>
  </si>
  <si>
    <t>https://podminky.urs.cz/item/CS_URS_2025_01/182251101</t>
  </si>
  <si>
    <t>Komunikace pozemní</t>
  </si>
  <si>
    <t>13</t>
  </si>
  <si>
    <t>571907111</t>
  </si>
  <si>
    <t>Posyp podkladu nebo krytu s rozprostřením a zhutněním kamenivem drceným nebo těženým, v množství přes 30 do 35 kg/m2</t>
  </si>
  <si>
    <t>2093294418</t>
  </si>
  <si>
    <t>https://podminky.urs.cz/item/CS_URS_2025_01/571907111</t>
  </si>
  <si>
    <t>14</t>
  </si>
  <si>
    <t>597311111</t>
  </si>
  <si>
    <t>Svodnice vody ocelová šířky 95 mm, kotvená do sypaniny</t>
  </si>
  <si>
    <t>m</t>
  </si>
  <si>
    <t>-1411929489</t>
  </si>
  <si>
    <t>https://podminky.urs.cz/item/CS_URS_2025_01/597311111</t>
  </si>
  <si>
    <t>998</t>
  </si>
  <si>
    <t>Přesun hmot</t>
  </si>
  <si>
    <t>15</t>
  </si>
  <si>
    <t>998225111</t>
  </si>
  <si>
    <t>Přesun hmot pro komunikace s krytem z kameniva, monolitickým betonovým nebo živičným dopravní vzdálenost do 200 m jakékoliv délky objektu</t>
  </si>
  <si>
    <t>479523126</t>
  </si>
  <si>
    <t>https://podminky.urs.cz/item/CS_URS_2025_01/998225111</t>
  </si>
  <si>
    <t>VRN</t>
  </si>
  <si>
    <t>Vedlejší rozpočtové náklady</t>
  </si>
  <si>
    <t>VRN3</t>
  </si>
  <si>
    <t>Zařízení staveniště</t>
  </si>
  <si>
    <t>16</t>
  </si>
  <si>
    <t>Vytyčení stavby</t>
  </si>
  <si>
    <t>Kč</t>
  </si>
  <si>
    <t>-1815426627</t>
  </si>
  <si>
    <t>17</t>
  </si>
  <si>
    <t>-610791836</t>
  </si>
  <si>
    <t>SO 102 - Drobné opravy běžeckých tras</t>
  </si>
  <si>
    <t>112211213</t>
  </si>
  <si>
    <t>Odstranění pařezu ručně v rovině nebo na svahu do 1:5 o průměru pařezu na řezné ploše přes 300 do 400 mm</t>
  </si>
  <si>
    <t>kus</t>
  </si>
  <si>
    <t>-188387354</t>
  </si>
  <si>
    <t>https://podminky.urs.cz/item/CS_URS_2025_01/112211213</t>
  </si>
  <si>
    <t>122411101</t>
  </si>
  <si>
    <t>Odkopávky a prokopávky ručně zapažené i nezapažené v hornině třídy těžitelnosti II skupiny 5</t>
  </si>
  <si>
    <t>269587963</t>
  </si>
  <si>
    <t>https://podminky.urs.cz/item/CS_URS_2025_01/122411101</t>
  </si>
  <si>
    <t>162211311</t>
  </si>
  <si>
    <t>Vodorovné přemístění výkopku nebo sypaniny stavebním kolečkem s vyprázdněním kolečka na hromady nebo do dopravního prostředku na vzdálenost do 10 m z horniny třídy těžitelnosti I, skupiny 1 až 3</t>
  </si>
  <si>
    <t>295766826</t>
  </si>
  <si>
    <t>https://podminky.urs.cz/item/CS_URS_2025_01/162211311</t>
  </si>
  <si>
    <t>162211319</t>
  </si>
  <si>
    <t>Vodorovné přemístění výkopku nebo sypaniny stavebním kolečkem s vyprázdněním kolečka na hromady nebo do dopravního prostředku na vzdálenost do 10 m Příplatek za každých dalších 10 m k ceně -1311</t>
  </si>
  <si>
    <t>-1834181936</t>
  </si>
  <si>
    <t>https://podminky.urs.cz/item/CS_URS_2025_01/162211319</t>
  </si>
  <si>
    <t>-1955038409</t>
  </si>
  <si>
    <t>-267770582</t>
  </si>
  <si>
    <t>171211101</t>
  </si>
  <si>
    <t>Uložení sypanin do násypů ručně s rozprostřením sypaniny ve vrstvách a s hrubým urovnáním nezhutněných jakékoliv třídy těžitelnosti</t>
  </si>
  <si>
    <t>-775114371</t>
  </si>
  <si>
    <t>https://podminky.urs.cz/item/CS_URS_2025_01/171211101</t>
  </si>
  <si>
    <t>-1767250053</t>
  </si>
  <si>
    <t>240030176</t>
  </si>
  <si>
    <t>181912112</t>
  </si>
  <si>
    <t>Úprava pláně vyrovnáním výškových rozdílů ručně v hornině třídy těžitelnosti I skupiny 3 se zhutněním</t>
  </si>
  <si>
    <t>2068712865</t>
  </si>
  <si>
    <t>https://podminky.urs.cz/item/CS_URS_2025_01/181912112</t>
  </si>
  <si>
    <t>R5 999 1115</t>
  </si>
  <si>
    <t>Dodávka, osazení a montáž dřevěného stojanu pro zahajovací tabuli</t>
  </si>
  <si>
    <t>-2073835483</t>
  </si>
  <si>
    <t>R5 999 1116</t>
  </si>
  <si>
    <t>Dodávka a montáž plastové zahajovací tabule s obsahem dle požadavku Klubu biatlonu Liberec</t>
  </si>
  <si>
    <t>37878611</t>
  </si>
  <si>
    <t>R5 999 1117</t>
  </si>
  <si>
    <t xml:space="preserve">Dodávka, osazení a montáž dřevěného sloupku četně ukotvení do země pro vyznačení běžeckých tras </t>
  </si>
  <si>
    <t>-1725383958</t>
  </si>
  <si>
    <t>R5 999 1118</t>
  </si>
  <si>
    <t>Dodávka a montáž plastové tabuly vyznačující jednotlivé běžecké trasy</t>
  </si>
  <si>
    <t>311153693</t>
  </si>
  <si>
    <t>-1328976928</t>
  </si>
  <si>
    <t>-2138674182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</si>
  <si>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</si>
  <si>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</si>
  <si>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</si>
  <si>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</si>
  <si>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i/>
        <sz val="8"/>
        <rFont val="Arial CE"/>
        <charset val="238"/>
      </rPr>
      <t xml:space="preserve">Rekapitulace stavby </t>
    </r>
    <r>
      <rPr>
        <sz val="8"/>
        <rFont val="Arial CE"/>
        <charset val="238"/>
      </rPr>
      <t>obsahuje sestavu Rekapitulace stavby a Rekapitulace objektů stavby a soupisů prací.</t>
    </r>
  </si>
  <si>
    <r>
      <t xml:space="preserve">V sestavě </t>
    </r>
    <r>
      <rPr>
        <b/>
        <sz val="8"/>
        <rFont val="Arial CE"/>
        <charset val="238"/>
      </rPr>
      <t>Rekapitulace stavby</t>
    </r>
    <r>
      <rPr>
        <sz val="8"/>
        <rFont val="Arial CE"/>
        <charset val="238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</si>
  <si>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</si>
  <si>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</si>
  <si>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b/>
        <sz val="8"/>
        <rFont val="Arial CE"/>
        <charset val="238"/>
      </rPr>
      <t>Rekapitulace objektů stavby a soupisů prací</t>
    </r>
    <r>
      <rPr>
        <sz val="8"/>
        <rFont val="Arial CE"/>
        <charset val="238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</si>
  <si>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</si>
  <si>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</si>
  <si>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</si>
  <si>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</si>
  <si>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</si>
  <si>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</si>
  <si>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</si>
  <si>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</si>
  <si>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</si>
  <si>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</si>
  <si>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</si>
  <si>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</t>
  </si>
  <si>
    <t>Soupis prací pro daný typ objektu</t>
  </si>
  <si>
    <r>
      <rPr>
        <i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</si>
  <si>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</si>
  <si>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b/>
        <sz val="8"/>
        <rFont val="Arial CE"/>
        <charset val="238"/>
      </rPr>
      <t>Krycí list soupisu</t>
    </r>
    <r>
      <rPr>
        <sz val="8"/>
        <rFont val="Arial CE"/>
        <charset val="238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</si>
  <si>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</si>
  <si>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b/>
        <sz val="8"/>
        <rFont val="Arial CE"/>
        <charset val="238"/>
      </rPr>
      <t>Rekapitulace členění soupisu prací</t>
    </r>
    <r>
      <rPr>
        <sz val="8"/>
        <rFont val="Arial CE"/>
        <charset val="238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</si>
  <si>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</si>
  <si>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b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</si>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</sst>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47" x14ac:knownFonts="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  <family val="1"/>
      <charset val="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family val="2"/>
      <charset val="238"/>
      <scheme val="minor"/>
    </font>
    <font>
      <i/>
      <sz val="9"/>
      <color rgb="FF0000FF"/>
      <name val="Arial CE"/>
    </font>
    <font>
      <i/>
      <sz val="8"/>
      <color rgb="FF0000FF"/>
      <name val="Arial CE"/>
    </font>
    <font>
      <sz val="8"/>
      <name val="Trebuchet MS"/>
      <family val="2"/>
      <charset val="238"/>
    </font>
    <font>
      <b/>
      <sz val="16"/>
      <name val="Trebuchet MS"/>
      <family val="2"/>
      <charset val="238"/>
    </font>
    <font>
      <b/>
      <sz val="11"/>
      <name val="Trebuchet MS"/>
      <family val="2"/>
      <charset val="238"/>
    </font>
    <font>
      <sz val="8"/>
      <name val="Arial CE"/>
      <charset val="238"/>
    </font>
    <font>
      <sz val="9"/>
      <name val="Trebuchet MS"/>
      <family val="2"/>
      <charset val="238"/>
    </font>
    <font>
      <sz val="10"/>
      <name val="Trebuchet MS"/>
      <family val="2"/>
      <charset val="238"/>
    </font>
    <font>
      <sz val="11"/>
      <name val="Trebuchet MS"/>
      <family val="2"/>
      <charset val="238"/>
    </font>
    <font>
      <b/>
      <sz val="9"/>
      <name val="Trebuchet MS"/>
      <family val="2"/>
      <charset val="238"/>
    </font>
    <font>
      <b/>
      <sz val="8"/>
      <name val="Arial CE"/>
      <charset val="238"/>
    </font>
    <font>
      <sz val="9"/>
      <name val="Trebuchet MS"/>
      <family val="2"/>
      <charset val="238"/>
    </font>
    <font>
      <sz val="8"/>
      <name val="Arial CE"/>
      <charset val="238"/>
    </font>
    <font>
      <u/>
      <sz val="11"/>
      <color theme="10"/>
      <name val="Calibri"/>
      <family val="2"/>
      <charset val="238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5" fillId="0" borderId="0" applyNumberFormat="0" applyFill="0" applyBorder="0" applyAlignment="0" applyProtection="0"/>
  </cellStyleXfs>
  <cellXfs count="292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0" fillId="0" borderId="0" xfId="0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5" xfId="0" applyBorder="1"/>
    <xf numFmtId="0" fontId="0" fillId="0" borderId="4" xfId="0" applyBorder="1" applyAlignment="1">
      <alignment vertical="center"/>
    </xf>
    <xf numFmtId="0" fontId="14" fillId="0" borderId="6" xfId="0" applyFont="1" applyBorder="1" applyAlignment="1">
      <alignment horizontal="left" vertical="center"/>
    </xf>
    <xf numFmtId="0" fontId="0" fillId="0" borderId="6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4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7" xfId="0" applyFont="1" applyFill="1" applyBorder="1" applyAlignment="1">
      <alignment horizontal="left" vertical="center"/>
    </xf>
    <xf numFmtId="0" fontId="0" fillId="3" borderId="8" xfId="0" applyFill="1" applyBorder="1" applyAlignment="1">
      <alignment vertical="center"/>
    </xf>
    <xf numFmtId="0" fontId="4" fillId="3" borderId="8" xfId="0" applyFont="1" applyFill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17" fillId="0" borderId="0" xfId="0" applyFont="1" applyAlignment="1">
      <alignment horizontal="left" vertical="center"/>
    </xf>
    <xf numFmtId="0" fontId="0" fillId="0" borderId="16" xfId="0" applyBorder="1" applyAlignment="1">
      <alignment vertical="center"/>
    </xf>
    <xf numFmtId="0" fontId="0" fillId="4" borderId="8" xfId="0" applyFill="1" applyBorder="1" applyAlignment="1">
      <alignment vertical="center"/>
    </xf>
    <xf numFmtId="0" fontId="18" fillId="4" borderId="9" xfId="0" applyFont="1" applyFill="1" applyBorder="1" applyAlignment="1">
      <alignment horizontal="center" vertical="center"/>
    </xf>
    <xf numFmtId="0" fontId="19" fillId="0" borderId="17" xfId="0" applyFont="1" applyBorder="1" applyAlignment="1">
      <alignment horizontal="center" vertical="center" wrapText="1"/>
    </xf>
    <xf numFmtId="0" fontId="19" fillId="0" borderId="18" xfId="0" applyFont="1" applyBorder="1" applyAlignment="1">
      <alignment horizontal="center" vertical="center" wrapText="1"/>
    </xf>
    <xf numFmtId="0" fontId="19" fillId="0" borderId="19" xfId="0" applyFont="1" applyBorder="1" applyAlignment="1">
      <alignment horizontal="center" vertical="center" wrapText="1"/>
    </xf>
    <xf numFmtId="0" fontId="0" fillId="0" borderId="12" xfId="0" applyBorder="1" applyAlignment="1">
      <alignment vertical="center"/>
    </xf>
    <xf numFmtId="0" fontId="4" fillId="0" borderId="4" xfId="0" applyFont="1" applyBorder="1" applyAlignment="1">
      <alignment vertical="center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vertical="center"/>
    </xf>
    <xf numFmtId="4" fontId="20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6" fillId="0" borderId="15" xfId="0" applyNumberFormat="1" applyFont="1" applyBorder="1" applyAlignment="1">
      <alignment vertical="center"/>
    </xf>
    <xf numFmtId="4" fontId="16" fillId="0" borderId="0" xfId="0" applyNumberFormat="1" applyFont="1" applyAlignment="1">
      <alignment vertical="center"/>
    </xf>
    <xf numFmtId="166" fontId="16" fillId="0" borderId="0" xfId="0" applyNumberFormat="1" applyFont="1" applyAlignment="1">
      <alignment vertical="center"/>
    </xf>
    <xf numFmtId="4" fontId="16" fillId="0" borderId="16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2" fillId="0" borderId="0" xfId="1" applyFont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23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5" fillId="0" borderId="15" xfId="0" applyNumberFormat="1" applyFont="1" applyBorder="1" applyAlignment="1">
      <alignment vertical="center"/>
    </xf>
    <xf numFmtId="4" fontId="25" fillId="0" borderId="0" xfId="0" applyNumberFormat="1" applyFont="1" applyAlignment="1">
      <alignment vertical="center"/>
    </xf>
    <xf numFmtId="166" fontId="25" fillId="0" borderId="0" xfId="0" applyNumberFormat="1" applyFont="1" applyAlignment="1">
      <alignment vertical="center"/>
    </xf>
    <xf numFmtId="4" fontId="25" fillId="0" borderId="16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5" fillId="0" borderId="20" xfId="0" applyNumberFormat="1" applyFont="1" applyBorder="1" applyAlignment="1">
      <alignment vertical="center"/>
    </xf>
    <xf numFmtId="4" fontId="25" fillId="0" borderId="21" xfId="0" applyNumberFormat="1" applyFont="1" applyBorder="1" applyAlignment="1">
      <alignment vertical="center"/>
    </xf>
    <xf numFmtId="166" fontId="25" fillId="0" borderId="21" xfId="0" applyNumberFormat="1" applyFont="1" applyBorder="1" applyAlignment="1">
      <alignment vertical="center"/>
    </xf>
    <xf numFmtId="4" fontId="25" fillId="0" borderId="22" xfId="0" applyNumberFormat="1" applyFont="1" applyBorder="1" applyAlignment="1">
      <alignment vertical="center"/>
    </xf>
    <xf numFmtId="0" fontId="26" fillId="0" borderId="0" xfId="0" applyFont="1" applyAlignment="1">
      <alignment horizontal="left" vertical="center"/>
    </xf>
    <xf numFmtId="0" fontId="0" fillId="0" borderId="4" xfId="0" applyBorder="1" applyAlignment="1">
      <alignment vertical="center" wrapText="1"/>
    </xf>
    <xf numFmtId="0" fontId="14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ill="1" applyBorder="1" applyAlignment="1">
      <alignment vertical="center"/>
    </xf>
    <xf numFmtId="0" fontId="18" fillId="4" borderId="0" xfId="0" applyFont="1" applyFill="1" applyAlignment="1">
      <alignment horizontal="left" vertical="center"/>
    </xf>
    <xf numFmtId="0" fontId="18" fillId="4" borderId="0" xfId="0" applyFont="1" applyFill="1" applyAlignment="1">
      <alignment horizontal="right" vertical="center"/>
    </xf>
    <xf numFmtId="0" fontId="27" fillId="0" borderId="0" xfId="0" applyFont="1" applyAlignment="1">
      <alignment horizontal="left" vertical="center"/>
    </xf>
    <xf numFmtId="0" fontId="6" fillId="0" borderId="4" xfId="0" applyFont="1" applyBorder="1" applyAlignment="1">
      <alignment vertical="center"/>
    </xf>
    <xf numFmtId="0" fontId="6" fillId="0" borderId="21" xfId="0" applyFont="1" applyBorder="1" applyAlignment="1">
      <alignment horizontal="left" vertical="center"/>
    </xf>
    <xf numFmtId="0" fontId="6" fillId="0" borderId="21" xfId="0" applyFont="1" applyBorder="1" applyAlignment="1">
      <alignment vertical="center"/>
    </xf>
    <xf numFmtId="4" fontId="6" fillId="0" borderId="21" xfId="0" applyNumberFormat="1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21" xfId="0" applyFont="1" applyBorder="1" applyAlignment="1">
      <alignment horizontal="left" vertical="center"/>
    </xf>
    <xf numFmtId="0" fontId="7" fillId="0" borderId="21" xfId="0" applyFont="1" applyBorder="1" applyAlignment="1">
      <alignment vertical="center"/>
    </xf>
    <xf numFmtId="4" fontId="7" fillId="0" borderId="21" xfId="0" applyNumberFormat="1" applyFont="1" applyBorder="1" applyAlignment="1">
      <alignment vertical="center"/>
    </xf>
    <xf numFmtId="0" fontId="0" fillId="0" borderId="4" xfId="0" applyBorder="1" applyAlignment="1">
      <alignment horizontal="center" vertical="center" wrapText="1"/>
    </xf>
    <xf numFmtId="0" fontId="18" fillId="4" borderId="17" xfId="0" applyFont="1" applyFill="1" applyBorder="1" applyAlignment="1">
      <alignment horizontal="center" vertical="center" wrapText="1"/>
    </xf>
    <xf numFmtId="0" fontId="18" fillId="4" borderId="18" xfId="0" applyFont="1" applyFill="1" applyBorder="1" applyAlignment="1">
      <alignment horizontal="center" vertical="center" wrapText="1"/>
    </xf>
    <xf numFmtId="0" fontId="18" fillId="4" borderId="19" xfId="0" applyFont="1" applyFill="1" applyBorder="1" applyAlignment="1">
      <alignment horizontal="center" vertical="center" wrapText="1"/>
    </xf>
    <xf numFmtId="4" fontId="20" fillId="0" borderId="0" xfId="0" applyNumberFormat="1" applyFont="1"/>
    <xf numFmtId="166" fontId="28" fillId="0" borderId="13" xfId="0" applyNumberFormat="1" applyFont="1" applyBorder="1"/>
    <xf numFmtId="166" fontId="28" fillId="0" borderId="14" xfId="0" applyNumberFormat="1" applyFont="1" applyBorder="1"/>
    <xf numFmtId="4" fontId="29" fillId="0" borderId="0" xfId="0" applyNumberFormat="1" applyFont="1" applyAlignment="1">
      <alignment vertical="center"/>
    </xf>
    <xf numFmtId="0" fontId="8" fillId="0" borderId="4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5" xfId="0" applyFont="1" applyBorder="1"/>
    <xf numFmtId="166" fontId="8" fillId="0" borderId="0" xfId="0" applyNumberFormat="1" applyFont="1"/>
    <xf numFmtId="166" fontId="8" fillId="0" borderId="16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18" fillId="0" borderId="23" xfId="0" applyFont="1" applyBorder="1" applyAlignment="1">
      <alignment horizontal="center" vertical="center"/>
    </xf>
    <xf numFmtId="49" fontId="18" fillId="0" borderId="23" xfId="0" applyNumberFormat="1" applyFont="1" applyBorder="1" applyAlignment="1">
      <alignment horizontal="left" vertical="center" wrapText="1"/>
    </xf>
    <xf numFmtId="0" fontId="18" fillId="0" borderId="23" xfId="0" applyFont="1" applyBorder="1" applyAlignment="1">
      <alignment horizontal="left" vertical="center" wrapText="1"/>
    </xf>
    <xf numFmtId="0" fontId="18" fillId="0" borderId="23" xfId="0" applyFont="1" applyBorder="1" applyAlignment="1">
      <alignment horizontal="center" vertical="center" wrapText="1"/>
    </xf>
    <xf numFmtId="167" fontId="18" fillId="0" borderId="23" xfId="0" applyNumberFormat="1" applyFont="1" applyBorder="1" applyAlignment="1">
      <alignment vertical="center"/>
    </xf>
    <xf numFmtId="4" fontId="18" fillId="2" borderId="23" xfId="0" applyNumberFormat="1" applyFont="1" applyFill="1" applyBorder="1" applyAlignment="1" applyProtection="1">
      <alignment vertical="center"/>
      <protection locked="0"/>
    </xf>
    <xf numFmtId="4" fontId="18" fillId="0" borderId="23" xfId="0" applyNumberFormat="1" applyFont="1" applyBorder="1" applyAlignment="1">
      <alignment vertical="center"/>
    </xf>
    <xf numFmtId="0" fontId="19" fillId="2" borderId="15" xfId="0" applyFont="1" applyFill="1" applyBorder="1" applyAlignment="1" applyProtection="1">
      <alignment horizontal="left" vertical="center"/>
      <protection locked="0"/>
    </xf>
    <xf numFmtId="0" fontId="19" fillId="0" borderId="0" xfId="0" applyFont="1" applyAlignment="1">
      <alignment horizontal="center" vertical="center"/>
    </xf>
    <xf numFmtId="166" fontId="19" fillId="0" borderId="0" xfId="0" applyNumberFormat="1" applyFont="1" applyAlignment="1">
      <alignment vertical="center"/>
    </xf>
    <xf numFmtId="166" fontId="19" fillId="0" borderId="16" xfId="0" applyNumberFormat="1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30" fillId="0" borderId="0" xfId="0" applyFont="1" applyAlignment="1">
      <alignment horizontal="left" vertical="center"/>
    </xf>
    <xf numFmtId="0" fontId="31" fillId="0" borderId="0" xfId="1" applyFont="1" applyAlignment="1" applyProtection="1">
      <alignment vertical="center" wrapText="1"/>
    </xf>
    <xf numFmtId="0" fontId="0" fillId="0" borderId="0" xfId="0" applyAlignment="1" applyProtection="1">
      <alignment vertical="center"/>
      <protection locked="0"/>
    </xf>
    <xf numFmtId="0" fontId="0" fillId="0" borderId="15" xfId="0" applyBorder="1" applyAlignment="1">
      <alignment vertical="center"/>
    </xf>
    <xf numFmtId="0" fontId="32" fillId="0" borderId="23" xfId="0" applyFont="1" applyBorder="1" applyAlignment="1">
      <alignment horizontal="center" vertical="center"/>
    </xf>
    <xf numFmtId="49" fontId="32" fillId="0" borderId="23" xfId="0" applyNumberFormat="1" applyFont="1" applyBorder="1" applyAlignment="1">
      <alignment horizontal="left" vertical="center" wrapText="1"/>
    </xf>
    <xf numFmtId="0" fontId="32" fillId="0" borderId="23" xfId="0" applyFont="1" applyBorder="1" applyAlignment="1">
      <alignment horizontal="left" vertical="center" wrapText="1"/>
    </xf>
    <xf numFmtId="0" fontId="32" fillId="0" borderId="23" xfId="0" applyFont="1" applyBorder="1" applyAlignment="1">
      <alignment horizontal="center" vertical="center" wrapText="1"/>
    </xf>
    <xf numFmtId="167" fontId="32" fillId="0" borderId="23" xfId="0" applyNumberFormat="1" applyFont="1" applyBorder="1" applyAlignment="1">
      <alignment vertical="center"/>
    </xf>
    <xf numFmtId="4" fontId="32" fillId="2" borderId="23" xfId="0" applyNumberFormat="1" applyFont="1" applyFill="1" applyBorder="1" applyAlignment="1" applyProtection="1">
      <alignment vertical="center"/>
      <protection locked="0"/>
    </xf>
    <xf numFmtId="4" fontId="32" fillId="0" borderId="23" xfId="0" applyNumberFormat="1" applyFont="1" applyBorder="1" applyAlignment="1">
      <alignment vertical="center"/>
    </xf>
    <xf numFmtId="0" fontId="33" fillId="0" borderId="4" xfId="0" applyFont="1" applyBorder="1" applyAlignment="1">
      <alignment vertical="center"/>
    </xf>
    <xf numFmtId="0" fontId="32" fillId="2" borderId="15" xfId="0" applyFont="1" applyFill="1" applyBorder="1" applyAlignment="1" applyProtection="1">
      <alignment horizontal="left" vertical="center"/>
      <protection locked="0"/>
    </xf>
    <xf numFmtId="0" fontId="32" fillId="0" borderId="0" xfId="0" applyFont="1" applyAlignment="1">
      <alignment horizontal="center" vertical="center"/>
    </xf>
    <xf numFmtId="0" fontId="19" fillId="2" borderId="20" xfId="0" applyFont="1" applyFill="1" applyBorder="1" applyAlignment="1" applyProtection="1">
      <alignment horizontal="left" vertical="center"/>
      <protection locked="0"/>
    </xf>
    <xf numFmtId="0" fontId="19" fillId="0" borderId="21" xfId="0" applyFont="1" applyBorder="1" applyAlignment="1">
      <alignment horizontal="center" vertical="center"/>
    </xf>
    <xf numFmtId="0" fontId="0" fillId="0" borderId="21" xfId="0" applyBorder="1" applyAlignment="1">
      <alignment vertical="center"/>
    </xf>
    <xf numFmtId="166" fontId="19" fillId="0" borderId="21" xfId="0" applyNumberFormat="1" applyFont="1" applyBorder="1" applyAlignment="1">
      <alignment vertical="center"/>
    </xf>
    <xf numFmtId="166" fontId="19" fillId="0" borderId="22" xfId="0" applyNumberFormat="1" applyFont="1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0" xfId="0" applyAlignment="1">
      <alignment vertical="top"/>
    </xf>
    <xf numFmtId="0" fontId="34" fillId="0" borderId="24" xfId="0" applyFont="1" applyBorder="1" applyAlignment="1">
      <alignment vertical="center" wrapText="1"/>
    </xf>
    <xf numFmtId="0" fontId="34" fillId="0" borderId="25" xfId="0" applyFont="1" applyBorder="1" applyAlignment="1">
      <alignment vertical="center" wrapText="1"/>
    </xf>
    <xf numFmtId="0" fontId="34" fillId="0" borderId="26" xfId="0" applyFont="1" applyBorder="1" applyAlignment="1">
      <alignment vertical="center" wrapText="1"/>
    </xf>
    <xf numFmtId="0" fontId="34" fillId="0" borderId="27" xfId="0" applyFont="1" applyBorder="1" applyAlignment="1">
      <alignment horizontal="center" vertical="center" wrapText="1"/>
    </xf>
    <xf numFmtId="0" fontId="34" fillId="0" borderId="28" xfId="0" applyFont="1" applyBorder="1" applyAlignment="1">
      <alignment horizontal="center" vertical="center" wrapText="1"/>
    </xf>
    <xf numFmtId="0" fontId="34" fillId="0" borderId="27" xfId="0" applyFont="1" applyBorder="1" applyAlignment="1">
      <alignment vertical="center" wrapText="1"/>
    </xf>
    <xf numFmtId="0" fontId="34" fillId="0" borderId="28" xfId="0" applyFont="1" applyBorder="1" applyAlignment="1">
      <alignment vertical="center" wrapText="1"/>
    </xf>
    <xf numFmtId="0" fontId="36" fillId="0" borderId="1" xfId="0" applyFont="1" applyBorder="1" applyAlignment="1">
      <alignment horizontal="left" vertical="center" wrapText="1"/>
    </xf>
    <xf numFmtId="0" fontId="37" fillId="0" borderId="1" xfId="0" applyFont="1" applyBorder="1" applyAlignment="1">
      <alignment horizontal="left" vertical="center" wrapText="1"/>
    </xf>
    <xf numFmtId="0" fontId="38" fillId="0" borderId="27" xfId="0" applyFont="1" applyBorder="1" applyAlignment="1">
      <alignment vertical="center" wrapText="1"/>
    </xf>
    <xf numFmtId="0" fontId="37" fillId="0" borderId="1" xfId="0" applyFont="1" applyBorder="1" applyAlignment="1">
      <alignment vertical="center" wrapText="1"/>
    </xf>
    <xf numFmtId="0" fontId="37" fillId="0" borderId="1" xfId="0" applyFont="1" applyBorder="1" applyAlignment="1">
      <alignment horizontal="left" vertical="center"/>
    </xf>
    <xf numFmtId="0" fontId="37" fillId="0" borderId="1" xfId="0" applyFont="1" applyBorder="1" applyAlignment="1">
      <alignment vertical="center"/>
    </xf>
    <xf numFmtId="49" fontId="37" fillId="0" borderId="1" xfId="0" applyNumberFormat="1" applyFont="1" applyBorder="1" applyAlignment="1">
      <alignment vertical="center" wrapText="1"/>
    </xf>
    <xf numFmtId="0" fontId="34" fillId="0" borderId="30" xfId="0" applyFont="1" applyBorder="1" applyAlignment="1">
      <alignment vertical="center" wrapText="1"/>
    </xf>
    <xf numFmtId="0" fontId="39" fillId="0" borderId="29" xfId="0" applyFont="1" applyBorder="1" applyAlignment="1">
      <alignment vertical="center" wrapText="1"/>
    </xf>
    <xf numFmtId="0" fontId="34" fillId="0" borderId="31" xfId="0" applyFont="1" applyBorder="1" applyAlignment="1">
      <alignment vertical="center" wrapText="1"/>
    </xf>
    <xf numFmtId="0" fontId="34" fillId="0" borderId="1" xfId="0" applyFont="1" applyBorder="1" applyAlignment="1">
      <alignment vertical="top"/>
    </xf>
    <xf numFmtId="0" fontId="34" fillId="0" borderId="0" xfId="0" applyFont="1" applyAlignment="1">
      <alignment vertical="top"/>
    </xf>
    <xf numFmtId="0" fontId="34" fillId="0" borderId="24" xfId="0" applyFont="1" applyBorder="1" applyAlignment="1">
      <alignment horizontal="left" vertical="center"/>
    </xf>
    <xf numFmtId="0" fontId="34" fillId="0" borderId="25" xfId="0" applyFont="1" applyBorder="1" applyAlignment="1">
      <alignment horizontal="left" vertical="center"/>
    </xf>
    <xf numFmtId="0" fontId="34" fillId="0" borderId="26" xfId="0" applyFont="1" applyBorder="1" applyAlignment="1">
      <alignment horizontal="left" vertical="center"/>
    </xf>
    <xf numFmtId="0" fontId="34" fillId="0" borderId="27" xfId="0" applyFont="1" applyBorder="1" applyAlignment="1">
      <alignment horizontal="left" vertical="center"/>
    </xf>
    <xf numFmtId="0" fontId="34" fillId="0" borderId="28" xfId="0" applyFont="1" applyBorder="1" applyAlignment="1">
      <alignment horizontal="left" vertical="center"/>
    </xf>
    <xf numFmtId="0" fontId="36" fillId="0" borderId="1" xfId="0" applyFont="1" applyBorder="1" applyAlignment="1">
      <alignment horizontal="left" vertical="center"/>
    </xf>
    <xf numFmtId="0" fontId="40" fillId="0" borderId="0" xfId="0" applyFont="1" applyAlignment="1">
      <alignment horizontal="left" vertical="center"/>
    </xf>
    <xf numFmtId="0" fontId="36" fillId="0" borderId="29" xfId="0" applyFont="1" applyBorder="1" applyAlignment="1">
      <alignment horizontal="left" vertical="center"/>
    </xf>
    <xf numFmtId="0" fontId="36" fillId="0" borderId="29" xfId="0" applyFont="1" applyBorder="1" applyAlignment="1">
      <alignment horizontal="center" vertical="center"/>
    </xf>
    <xf numFmtId="0" fontId="40" fillId="0" borderId="29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/>
    </xf>
    <xf numFmtId="0" fontId="38" fillId="0" borderId="0" xfId="0" applyFont="1" applyAlignment="1">
      <alignment horizontal="left" vertical="center"/>
    </xf>
    <xf numFmtId="0" fontId="42" fillId="0" borderId="1" xfId="0" applyFont="1" applyBorder="1" applyAlignment="1">
      <alignment horizontal="left" vertical="center"/>
    </xf>
    <xf numFmtId="0" fontId="37" fillId="0" borderId="1" xfId="0" applyFont="1" applyBorder="1" applyAlignment="1">
      <alignment horizontal="center" vertical="center"/>
    </xf>
    <xf numFmtId="0" fontId="37" fillId="0" borderId="0" xfId="0" applyFont="1" applyAlignment="1">
      <alignment horizontal="left" vertical="center"/>
    </xf>
    <xf numFmtId="0" fontId="38" fillId="0" borderId="27" xfId="0" applyFont="1" applyBorder="1" applyAlignment="1">
      <alignment horizontal="left" vertical="center"/>
    </xf>
    <xf numFmtId="0" fontId="34" fillId="0" borderId="30" xfId="0" applyFont="1" applyBorder="1" applyAlignment="1">
      <alignment horizontal="left" vertical="center"/>
    </xf>
    <xf numFmtId="0" fontId="39" fillId="0" borderId="29" xfId="0" applyFont="1" applyBorder="1" applyAlignment="1">
      <alignment horizontal="left" vertical="center"/>
    </xf>
    <xf numFmtId="0" fontId="34" fillId="0" borderId="31" xfId="0" applyFont="1" applyBorder="1" applyAlignment="1">
      <alignment horizontal="left" vertical="center"/>
    </xf>
    <xf numFmtId="0" fontId="34" fillId="0" borderId="1" xfId="0" applyFont="1" applyBorder="1" applyAlignment="1">
      <alignment horizontal="left" vertical="center"/>
    </xf>
    <xf numFmtId="0" fontId="39" fillId="0" borderId="1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/>
    </xf>
    <xf numFmtId="0" fontId="38" fillId="0" borderId="29" xfId="0" applyFont="1" applyBorder="1" applyAlignment="1">
      <alignment horizontal="left" vertical="center"/>
    </xf>
    <xf numFmtId="0" fontId="34" fillId="0" borderId="1" xfId="0" applyFont="1" applyBorder="1" applyAlignment="1">
      <alignment horizontal="left" vertical="center" wrapText="1"/>
    </xf>
    <xf numFmtId="0" fontId="38" fillId="0" borderId="1" xfId="0" applyFont="1" applyBorder="1" applyAlignment="1">
      <alignment horizontal="left" vertical="center" wrapText="1"/>
    </xf>
    <xf numFmtId="0" fontId="38" fillId="0" borderId="1" xfId="0" applyFont="1" applyBorder="1" applyAlignment="1">
      <alignment horizontal="center" vertical="center" wrapText="1"/>
    </xf>
    <xf numFmtId="0" fontId="34" fillId="0" borderId="24" xfId="0" applyFont="1" applyBorder="1" applyAlignment="1">
      <alignment horizontal="left" vertical="center" wrapText="1"/>
    </xf>
    <xf numFmtId="0" fontId="34" fillId="0" borderId="25" xfId="0" applyFont="1" applyBorder="1" applyAlignment="1">
      <alignment horizontal="left" vertical="center" wrapText="1"/>
    </xf>
    <xf numFmtId="0" fontId="34" fillId="0" borderId="26" xfId="0" applyFont="1" applyBorder="1" applyAlignment="1">
      <alignment horizontal="left" vertical="center" wrapText="1"/>
    </xf>
    <xf numFmtId="0" fontId="34" fillId="0" borderId="27" xfId="0" applyFont="1" applyBorder="1" applyAlignment="1">
      <alignment horizontal="left" vertical="center" wrapText="1"/>
    </xf>
    <xf numFmtId="0" fontId="34" fillId="0" borderId="28" xfId="0" applyFont="1" applyBorder="1" applyAlignment="1">
      <alignment horizontal="left" vertical="center" wrapText="1"/>
    </xf>
    <xf numFmtId="0" fontId="40" fillId="0" borderId="27" xfId="0" applyFont="1" applyBorder="1" applyAlignment="1">
      <alignment horizontal="left" vertical="center" wrapText="1"/>
    </xf>
    <xf numFmtId="0" fontId="40" fillId="0" borderId="28" xfId="0" applyFont="1" applyBorder="1" applyAlignment="1">
      <alignment horizontal="left" vertical="center" wrapText="1"/>
    </xf>
    <xf numFmtId="0" fontId="38" fillId="0" borderId="27" xfId="0" applyFont="1" applyBorder="1" applyAlignment="1">
      <alignment horizontal="left" vertical="center" wrapText="1"/>
    </xf>
    <xf numFmtId="0" fontId="38" fillId="0" borderId="1" xfId="0" applyFont="1" applyBorder="1" applyAlignment="1">
      <alignment horizontal="left" vertical="center"/>
    </xf>
    <xf numFmtId="0" fontId="38" fillId="0" borderId="28" xfId="0" applyFont="1" applyBorder="1" applyAlignment="1">
      <alignment horizontal="left" vertical="center" wrapText="1"/>
    </xf>
    <xf numFmtId="0" fontId="38" fillId="0" borderId="28" xfId="0" applyFont="1" applyBorder="1" applyAlignment="1">
      <alignment horizontal="left" vertical="center"/>
    </xf>
    <xf numFmtId="0" fontId="38" fillId="0" borderId="30" xfId="0" applyFont="1" applyBorder="1" applyAlignment="1">
      <alignment horizontal="left" vertical="center" wrapText="1"/>
    </xf>
    <xf numFmtId="0" fontId="38" fillId="0" borderId="29" xfId="0" applyFont="1" applyBorder="1" applyAlignment="1">
      <alignment horizontal="left" vertical="center" wrapText="1"/>
    </xf>
    <xf numFmtId="0" fontId="38" fillId="0" borderId="31" xfId="0" applyFont="1" applyBorder="1" applyAlignment="1">
      <alignment horizontal="left" vertical="center" wrapText="1"/>
    </xf>
    <xf numFmtId="0" fontId="37" fillId="0" borderId="1" xfId="0" applyFont="1" applyBorder="1" applyAlignment="1">
      <alignment horizontal="left" vertical="top"/>
    </xf>
    <xf numFmtId="0" fontId="37" fillId="0" borderId="1" xfId="0" applyFont="1" applyBorder="1" applyAlignment="1">
      <alignment horizontal="center" vertical="top"/>
    </xf>
    <xf numFmtId="0" fontId="38" fillId="0" borderId="30" xfId="0" applyFont="1" applyBorder="1" applyAlignment="1">
      <alignment horizontal="left" vertical="center"/>
    </xf>
    <xf numFmtId="0" fontId="38" fillId="0" borderId="31" xfId="0" applyFont="1" applyBorder="1" applyAlignment="1">
      <alignment horizontal="left" vertical="center"/>
    </xf>
    <xf numFmtId="0" fontId="38" fillId="0" borderId="1" xfId="0" applyFont="1" applyBorder="1" applyAlignment="1">
      <alignment horizontal="center" vertical="center"/>
    </xf>
    <xf numFmtId="0" fontId="40" fillId="0" borderId="0" xfId="0" applyFont="1" applyAlignment="1">
      <alignment vertical="center"/>
    </xf>
    <xf numFmtId="0" fontId="36" fillId="0" borderId="1" xfId="0" applyFont="1" applyBorder="1" applyAlignment="1">
      <alignment vertical="center"/>
    </xf>
    <xf numFmtId="0" fontId="40" fillId="0" borderId="29" xfId="0" applyFont="1" applyBorder="1" applyAlignment="1">
      <alignment vertical="center"/>
    </xf>
    <xf numFmtId="0" fontId="36" fillId="0" borderId="29" xfId="0" applyFont="1" applyBorder="1" applyAlignment="1">
      <alignment vertical="center"/>
    </xf>
    <xf numFmtId="0" fontId="37" fillId="0" borderId="1" xfId="0" applyFont="1" applyBorder="1" applyAlignment="1">
      <alignment vertical="top"/>
    </xf>
    <xf numFmtId="49" fontId="37" fillId="0" borderId="1" xfId="0" applyNumberFormat="1" applyFont="1" applyBorder="1" applyAlignment="1">
      <alignment horizontal="left" vertical="center"/>
    </xf>
    <xf numFmtId="0" fontId="43" fillId="0" borderId="27" xfId="0" applyFont="1" applyBorder="1" applyAlignment="1">
      <alignment horizontal="left" vertical="center"/>
    </xf>
    <xf numFmtId="0" fontId="44" fillId="0" borderId="1" xfId="0" applyFont="1" applyBorder="1" applyAlignment="1">
      <alignment vertical="top"/>
    </xf>
    <xf numFmtId="0" fontId="44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horizontal="center" vertical="center"/>
    </xf>
    <xf numFmtId="49" fontId="44" fillId="0" borderId="1" xfId="0" applyNumberFormat="1" applyFont="1" applyBorder="1" applyAlignment="1">
      <alignment horizontal="left" vertical="center"/>
    </xf>
    <xf numFmtId="0" fontId="43" fillId="0" borderId="28" xfId="0" applyFont="1" applyBorder="1" applyAlignment="1">
      <alignment horizontal="left" vertical="center"/>
    </xf>
    <xf numFmtId="0" fontId="0" fillId="0" borderId="29" xfId="0" applyBorder="1" applyAlignment="1">
      <alignment vertical="top"/>
    </xf>
    <xf numFmtId="0" fontId="36" fillId="0" borderId="29" xfId="0" applyFont="1" applyBorder="1" applyAlignment="1">
      <alignment horizontal="left"/>
    </xf>
    <xf numFmtId="0" fontId="40" fillId="0" borderId="29" xfId="0" applyFont="1" applyBorder="1"/>
    <xf numFmtId="0" fontId="34" fillId="0" borderId="27" xfId="0" applyFont="1" applyBorder="1" applyAlignment="1">
      <alignment vertical="top"/>
    </xf>
    <xf numFmtId="0" fontId="34" fillId="0" borderId="28" xfId="0" applyFont="1" applyBorder="1" applyAlignment="1">
      <alignment vertical="top"/>
    </xf>
    <xf numFmtId="0" fontId="34" fillId="0" borderId="30" xfId="0" applyFont="1" applyBorder="1" applyAlignment="1">
      <alignment vertical="top"/>
    </xf>
    <xf numFmtId="0" fontId="34" fillId="0" borderId="29" xfId="0" applyFont="1" applyBorder="1" applyAlignment="1">
      <alignment vertical="top"/>
    </xf>
    <xf numFmtId="0" fontId="34" fillId="0" borderId="31" xfId="0" applyFont="1" applyBorder="1" applyAlignment="1">
      <alignment vertical="top"/>
    </xf>
    <xf numFmtId="0" fontId="1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4" fillId="0" borderId="6" xfId="0" applyNumberFormat="1" applyFont="1" applyBorder="1" applyAlignment="1">
      <alignment vertical="center"/>
    </xf>
    <xf numFmtId="0" fontId="0" fillId="0" borderId="6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5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3" borderId="8" xfId="0" applyFont="1" applyFill="1" applyBorder="1" applyAlignment="1">
      <alignment horizontal="left" vertical="center"/>
    </xf>
    <xf numFmtId="0" fontId="0" fillId="3" borderId="8" xfId="0" applyFill="1" applyBorder="1" applyAlignment="1">
      <alignment vertical="center"/>
    </xf>
    <xf numFmtId="4" fontId="4" fillId="3" borderId="8" xfId="0" applyNumberFormat="1" applyFont="1" applyFill="1" applyBorder="1" applyAlignment="1">
      <alignment vertical="center"/>
    </xf>
    <xf numFmtId="0" fontId="0" fillId="3" borderId="9" xfId="0" applyFill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6" fillId="0" borderId="12" xfId="0" applyFont="1" applyBorder="1" applyAlignment="1">
      <alignment horizontal="center" vertical="center"/>
    </xf>
    <xf numFmtId="0" fontId="16" fillId="0" borderId="13" xfId="0" applyFont="1" applyBorder="1" applyAlignment="1">
      <alignment horizontal="left" vertical="center"/>
    </xf>
    <xf numFmtId="0" fontId="17" fillId="0" borderId="15" xfId="0" applyFont="1" applyBorder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8" fillId="4" borderId="7" xfId="0" applyFont="1" applyFill="1" applyBorder="1" applyAlignment="1">
      <alignment horizontal="center" vertical="center"/>
    </xf>
    <xf numFmtId="0" fontId="18" fillId="4" borderId="8" xfId="0" applyFont="1" applyFill="1" applyBorder="1" applyAlignment="1">
      <alignment horizontal="left" vertical="center"/>
    </xf>
    <xf numFmtId="0" fontId="18" fillId="4" borderId="8" xfId="0" applyFont="1" applyFill="1" applyBorder="1" applyAlignment="1">
      <alignment horizontal="center" vertical="center"/>
    </xf>
    <xf numFmtId="0" fontId="18" fillId="4" borderId="8" xfId="0" applyFont="1" applyFill="1" applyBorder="1" applyAlignment="1">
      <alignment horizontal="right" vertical="center"/>
    </xf>
    <xf numFmtId="4" fontId="24" fillId="0" borderId="0" xfId="0" applyNumberFormat="1" applyFont="1" applyAlignment="1">
      <alignment vertical="center"/>
    </xf>
    <xf numFmtId="0" fontId="24" fillId="0" borderId="0" xfId="0" applyFont="1" applyAlignment="1">
      <alignment vertical="center"/>
    </xf>
    <xf numFmtId="0" fontId="23" fillId="0" borderId="0" xfId="0" applyFont="1" applyAlignment="1">
      <alignment horizontal="left" vertical="center" wrapText="1"/>
    </xf>
    <xf numFmtId="4" fontId="20" fillId="0" borderId="0" xfId="0" applyNumberFormat="1" applyFont="1" applyAlignment="1">
      <alignment horizontal="right" vertical="center"/>
    </xf>
    <xf numFmtId="4" fontId="20" fillId="0" borderId="0" xfId="0" applyNumberFormat="1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37" fillId="0" borderId="1" xfId="0" applyFont="1" applyBorder="1" applyAlignment="1">
      <alignment horizontal="left" vertical="center" wrapText="1"/>
    </xf>
    <xf numFmtId="0" fontId="36" fillId="0" borderId="29" xfId="0" applyFont="1" applyBorder="1" applyAlignment="1">
      <alignment horizontal="left" wrapText="1"/>
    </xf>
    <xf numFmtId="0" fontId="35" fillId="0" borderId="1" xfId="0" applyFont="1" applyBorder="1" applyAlignment="1">
      <alignment horizontal="center" vertical="center" wrapText="1"/>
    </xf>
    <xf numFmtId="49" fontId="37" fillId="0" borderId="1" xfId="0" applyNumberFormat="1" applyFont="1" applyBorder="1" applyAlignment="1">
      <alignment horizontal="left" vertical="center" wrapText="1"/>
    </xf>
    <xf numFmtId="0" fontId="35" fillId="0" borderId="1" xfId="0" applyFont="1" applyBorder="1" applyAlignment="1">
      <alignment horizontal="center" vertical="center"/>
    </xf>
    <xf numFmtId="0" fontId="36" fillId="0" borderId="29" xfId="0" applyFont="1" applyBorder="1" applyAlignment="1">
      <alignment horizontal="left"/>
    </xf>
    <xf numFmtId="0" fontId="37" fillId="0" borderId="1" xfId="0" applyFont="1" applyBorder="1" applyAlignment="1">
      <alignment horizontal="left" vertical="center"/>
    </xf>
    <xf numFmtId="0" fontId="37" fillId="0" borderId="1" xfId="0" applyFont="1" applyBorder="1" applyAlignment="1">
      <alignment horizontal="left" vertical="top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5_01/171251201" TargetMode="External"/><Relationship Id="rId13" Type="http://schemas.openxmlformats.org/officeDocument/2006/relationships/hyperlink" Target="https://podminky.urs.cz/item/CS_URS_2025_01/597311111" TargetMode="External"/><Relationship Id="rId3" Type="http://schemas.openxmlformats.org/officeDocument/2006/relationships/hyperlink" Target="https://podminky.urs.cz/item/CS_URS_2025_01/162351103" TargetMode="External"/><Relationship Id="rId7" Type="http://schemas.openxmlformats.org/officeDocument/2006/relationships/hyperlink" Target="https://podminky.urs.cz/item/CS_URS_2025_01/171251101" TargetMode="External"/><Relationship Id="rId12" Type="http://schemas.openxmlformats.org/officeDocument/2006/relationships/hyperlink" Target="https://podminky.urs.cz/item/CS_URS_2025_01/571907111" TargetMode="External"/><Relationship Id="rId2" Type="http://schemas.openxmlformats.org/officeDocument/2006/relationships/hyperlink" Target="https://podminky.urs.cz/item/CS_URS_2025_01/121151213" TargetMode="External"/><Relationship Id="rId1" Type="http://schemas.openxmlformats.org/officeDocument/2006/relationships/hyperlink" Target="https://podminky.urs.cz/item/CS_URS_2025_01/111251102" TargetMode="External"/><Relationship Id="rId6" Type="http://schemas.openxmlformats.org/officeDocument/2006/relationships/hyperlink" Target="https://podminky.urs.cz/item/CS_URS_2025_01/171152111" TargetMode="External"/><Relationship Id="rId11" Type="http://schemas.openxmlformats.org/officeDocument/2006/relationships/hyperlink" Target="https://podminky.urs.cz/item/CS_URS_2025_01/182251101" TargetMode="External"/><Relationship Id="rId5" Type="http://schemas.openxmlformats.org/officeDocument/2006/relationships/hyperlink" Target="https://podminky.urs.cz/item/CS_URS_2025_01/167151111" TargetMode="External"/><Relationship Id="rId15" Type="http://schemas.openxmlformats.org/officeDocument/2006/relationships/drawing" Target="../drawings/drawing2.xml"/><Relationship Id="rId10" Type="http://schemas.openxmlformats.org/officeDocument/2006/relationships/hyperlink" Target="https://podminky.urs.cz/item/CS_URS_2025_01/182151111" TargetMode="External"/><Relationship Id="rId4" Type="http://schemas.openxmlformats.org/officeDocument/2006/relationships/hyperlink" Target="https://podminky.urs.cz/item/CS_URS_2025_01/162451106" TargetMode="External"/><Relationship Id="rId9" Type="http://schemas.openxmlformats.org/officeDocument/2006/relationships/hyperlink" Target="https://podminky.urs.cz/item/CS_URS_2025_01/181252305" TargetMode="External"/><Relationship Id="rId14" Type="http://schemas.openxmlformats.org/officeDocument/2006/relationships/hyperlink" Target="https://podminky.urs.cz/item/CS_URS_2025_01/998225111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5_01/171251201" TargetMode="External"/><Relationship Id="rId3" Type="http://schemas.openxmlformats.org/officeDocument/2006/relationships/hyperlink" Target="https://podminky.urs.cz/item/CS_URS_2025_01/162211311" TargetMode="External"/><Relationship Id="rId7" Type="http://schemas.openxmlformats.org/officeDocument/2006/relationships/hyperlink" Target="https://podminky.urs.cz/item/CS_URS_2025_01/171211101" TargetMode="External"/><Relationship Id="rId12" Type="http://schemas.openxmlformats.org/officeDocument/2006/relationships/drawing" Target="../drawings/drawing3.xml"/><Relationship Id="rId2" Type="http://schemas.openxmlformats.org/officeDocument/2006/relationships/hyperlink" Target="https://podminky.urs.cz/item/CS_URS_2025_01/122411101" TargetMode="External"/><Relationship Id="rId1" Type="http://schemas.openxmlformats.org/officeDocument/2006/relationships/hyperlink" Target="https://podminky.urs.cz/item/CS_URS_2025_01/112211213" TargetMode="External"/><Relationship Id="rId6" Type="http://schemas.openxmlformats.org/officeDocument/2006/relationships/hyperlink" Target="https://podminky.urs.cz/item/CS_URS_2025_01/167151111" TargetMode="External"/><Relationship Id="rId11" Type="http://schemas.openxmlformats.org/officeDocument/2006/relationships/hyperlink" Target="https://podminky.urs.cz/item/CS_URS_2025_01/998225111" TargetMode="External"/><Relationship Id="rId5" Type="http://schemas.openxmlformats.org/officeDocument/2006/relationships/hyperlink" Target="https://podminky.urs.cz/item/CS_URS_2025_01/162451106" TargetMode="External"/><Relationship Id="rId10" Type="http://schemas.openxmlformats.org/officeDocument/2006/relationships/hyperlink" Target="https://podminky.urs.cz/item/CS_URS_2025_01/597311111" TargetMode="External"/><Relationship Id="rId4" Type="http://schemas.openxmlformats.org/officeDocument/2006/relationships/hyperlink" Target="https://podminky.urs.cz/item/CS_URS_2025_01/162211319" TargetMode="External"/><Relationship Id="rId9" Type="http://schemas.openxmlformats.org/officeDocument/2006/relationships/hyperlink" Target="https://podminky.urs.cz/item/CS_URS_2025_01/181912112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58"/>
  <sheetViews>
    <sheetView showGridLines="0" workbookViewId="0"/>
  </sheetViews>
  <sheetFormatPr defaultRowHeight="15" x14ac:dyDescent="0.2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 ht="11.25" x14ac:dyDescent="0.2">
      <c r="A1" s="13" t="s">
        <v>0</v>
      </c>
      <c r="AZ1" s="13" t="s">
        <v>1</v>
      </c>
      <c r="BA1" s="13" t="s">
        <v>2</v>
      </c>
      <c r="BB1" s="13" t="s">
        <v>3</v>
      </c>
      <c r="BT1" s="13" t="s">
        <v>4</v>
      </c>
      <c r="BU1" s="13" t="s">
        <v>4</v>
      </c>
      <c r="BV1" s="13" t="s">
        <v>5</v>
      </c>
    </row>
    <row r="2" spans="1:74" ht="36.950000000000003" customHeight="1" x14ac:dyDescent="0.2">
      <c r="AR2" s="247"/>
      <c r="AS2" s="247"/>
      <c r="AT2" s="247"/>
      <c r="AU2" s="247"/>
      <c r="AV2" s="247"/>
      <c r="AW2" s="247"/>
      <c r="AX2" s="247"/>
      <c r="AY2" s="247"/>
      <c r="AZ2" s="247"/>
      <c r="BA2" s="247"/>
      <c r="BB2" s="247"/>
      <c r="BC2" s="247"/>
      <c r="BD2" s="247"/>
      <c r="BE2" s="247"/>
      <c r="BS2" s="14" t="s">
        <v>6</v>
      </c>
      <c r="BT2" s="14" t="s">
        <v>7</v>
      </c>
    </row>
    <row r="3" spans="1:74" ht="6.95" customHeight="1" x14ac:dyDescent="0.2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14" t="s">
        <v>6</v>
      </c>
      <c r="BT3" s="14" t="s">
        <v>8</v>
      </c>
    </row>
    <row r="4" spans="1:74" ht="24.95" customHeight="1" x14ac:dyDescent="0.2">
      <c r="B4" s="17"/>
      <c r="D4" s="18" t="s">
        <v>9</v>
      </c>
      <c r="AR4" s="17"/>
      <c r="AS4" s="19" t="s">
        <v>10</v>
      </c>
      <c r="BE4" s="20" t="s">
        <v>11</v>
      </c>
      <c r="BS4" s="14" t="s">
        <v>12</v>
      </c>
    </row>
    <row r="5" spans="1:74" ht="12" customHeight="1" x14ac:dyDescent="0.2">
      <c r="B5" s="17"/>
      <c r="D5" s="21" t="s">
        <v>13</v>
      </c>
      <c r="K5" s="246" t="s">
        <v>14</v>
      </c>
      <c r="L5" s="247"/>
      <c r="M5" s="247"/>
      <c r="N5" s="247"/>
      <c r="O5" s="247"/>
      <c r="P5" s="247"/>
      <c r="Q5" s="247"/>
      <c r="R5" s="247"/>
      <c r="S5" s="247"/>
      <c r="T5" s="247"/>
      <c r="U5" s="247"/>
      <c r="V5" s="247"/>
      <c r="W5" s="247"/>
      <c r="X5" s="247"/>
      <c r="Y5" s="247"/>
      <c r="Z5" s="247"/>
      <c r="AA5" s="247"/>
      <c r="AB5" s="247"/>
      <c r="AC5" s="247"/>
      <c r="AD5" s="247"/>
      <c r="AE5" s="247"/>
      <c r="AF5" s="247"/>
      <c r="AG5" s="247"/>
      <c r="AH5" s="247"/>
      <c r="AI5" s="247"/>
      <c r="AJ5" s="247"/>
      <c r="AK5" s="247"/>
      <c r="AL5" s="247"/>
      <c r="AM5" s="247"/>
      <c r="AN5" s="247"/>
      <c r="AO5" s="247"/>
      <c r="AR5" s="17"/>
      <c r="BE5" s="243" t="s">
        <v>15</v>
      </c>
      <c r="BS5" s="14" t="s">
        <v>6</v>
      </c>
    </row>
    <row r="6" spans="1:74" ht="36.950000000000003" customHeight="1" x14ac:dyDescent="0.2">
      <c r="B6" s="17"/>
      <c r="D6" s="23" t="s">
        <v>16</v>
      </c>
      <c r="K6" s="248" t="s">
        <v>17</v>
      </c>
      <c r="L6" s="247"/>
      <c r="M6" s="247"/>
      <c r="N6" s="247"/>
      <c r="O6" s="247"/>
      <c r="P6" s="247"/>
      <c r="Q6" s="247"/>
      <c r="R6" s="247"/>
      <c r="S6" s="247"/>
      <c r="T6" s="247"/>
      <c r="U6" s="247"/>
      <c r="V6" s="247"/>
      <c r="W6" s="247"/>
      <c r="X6" s="247"/>
      <c r="Y6" s="247"/>
      <c r="Z6" s="247"/>
      <c r="AA6" s="247"/>
      <c r="AB6" s="247"/>
      <c r="AC6" s="247"/>
      <c r="AD6" s="247"/>
      <c r="AE6" s="247"/>
      <c r="AF6" s="247"/>
      <c r="AG6" s="247"/>
      <c r="AH6" s="247"/>
      <c r="AI6" s="247"/>
      <c r="AJ6" s="247"/>
      <c r="AK6" s="247"/>
      <c r="AL6" s="247"/>
      <c r="AM6" s="247"/>
      <c r="AN6" s="247"/>
      <c r="AO6" s="247"/>
      <c r="AR6" s="17"/>
      <c r="BE6" s="244"/>
      <c r="BS6" s="14" t="s">
        <v>6</v>
      </c>
    </row>
    <row r="7" spans="1:74" ht="12" customHeight="1" x14ac:dyDescent="0.2">
      <c r="B7" s="17"/>
      <c r="D7" s="24" t="s">
        <v>18</v>
      </c>
      <c r="K7" s="22" t="s">
        <v>19</v>
      </c>
      <c r="AK7" s="24" t="s">
        <v>20</v>
      </c>
      <c r="AN7" s="22" t="s">
        <v>19</v>
      </c>
      <c r="AR7" s="17"/>
      <c r="BE7" s="244"/>
      <c r="BS7" s="14" t="s">
        <v>6</v>
      </c>
    </row>
    <row r="8" spans="1:74" ht="12" customHeight="1" x14ac:dyDescent="0.2">
      <c r="B8" s="17"/>
      <c r="D8" s="24" t="s">
        <v>21</v>
      </c>
      <c r="K8" s="22" t="s">
        <v>22</v>
      </c>
      <c r="AK8" s="24" t="s">
        <v>23</v>
      </c>
      <c r="AN8" s="25" t="s">
        <v>24</v>
      </c>
      <c r="AR8" s="17"/>
      <c r="BE8" s="244"/>
      <c r="BS8" s="14" t="s">
        <v>6</v>
      </c>
    </row>
    <row r="9" spans="1:74" ht="14.45" customHeight="1" x14ac:dyDescent="0.2">
      <c r="B9" s="17"/>
      <c r="AR9" s="17"/>
      <c r="BE9" s="244"/>
      <c r="BS9" s="14" t="s">
        <v>6</v>
      </c>
    </row>
    <row r="10" spans="1:74" ht="12" customHeight="1" x14ac:dyDescent="0.2">
      <c r="B10" s="17"/>
      <c r="D10" s="24" t="s">
        <v>25</v>
      </c>
      <c r="AK10" s="24" t="s">
        <v>26</v>
      </c>
      <c r="AN10" s="22" t="s">
        <v>19</v>
      </c>
      <c r="AR10" s="17"/>
      <c r="BE10" s="244"/>
      <c r="BS10" s="14" t="s">
        <v>6</v>
      </c>
    </row>
    <row r="11" spans="1:74" ht="18.399999999999999" customHeight="1" x14ac:dyDescent="0.2">
      <c r="B11" s="17"/>
      <c r="E11" s="22" t="s">
        <v>27</v>
      </c>
      <c r="AK11" s="24" t="s">
        <v>28</v>
      </c>
      <c r="AN11" s="22" t="s">
        <v>19</v>
      </c>
      <c r="AR11" s="17"/>
      <c r="BE11" s="244"/>
      <c r="BS11" s="14" t="s">
        <v>6</v>
      </c>
    </row>
    <row r="12" spans="1:74" ht="6.95" customHeight="1" x14ac:dyDescent="0.2">
      <c r="B12" s="17"/>
      <c r="AR12" s="17"/>
      <c r="BE12" s="244"/>
      <c r="BS12" s="14" t="s">
        <v>6</v>
      </c>
    </row>
    <row r="13" spans="1:74" ht="12" customHeight="1" x14ac:dyDescent="0.2">
      <c r="B13" s="17"/>
      <c r="D13" s="24" t="s">
        <v>29</v>
      </c>
      <c r="AK13" s="24" t="s">
        <v>26</v>
      </c>
      <c r="AN13" s="26" t="s">
        <v>30</v>
      </c>
      <c r="AR13" s="17"/>
      <c r="BE13" s="244"/>
      <c r="BS13" s="14" t="s">
        <v>6</v>
      </c>
    </row>
    <row r="14" spans="1:74" ht="12.75" x14ac:dyDescent="0.2">
      <c r="B14" s="17"/>
      <c r="E14" s="249" t="s">
        <v>30</v>
      </c>
      <c r="F14" s="250"/>
      <c r="G14" s="250"/>
      <c r="H14" s="250"/>
      <c r="I14" s="250"/>
      <c r="J14" s="250"/>
      <c r="K14" s="250"/>
      <c r="L14" s="250"/>
      <c r="M14" s="250"/>
      <c r="N14" s="250"/>
      <c r="O14" s="250"/>
      <c r="P14" s="250"/>
      <c r="Q14" s="250"/>
      <c r="R14" s="250"/>
      <c r="S14" s="250"/>
      <c r="T14" s="250"/>
      <c r="U14" s="250"/>
      <c r="V14" s="250"/>
      <c r="W14" s="250"/>
      <c r="X14" s="250"/>
      <c r="Y14" s="250"/>
      <c r="Z14" s="250"/>
      <c r="AA14" s="250"/>
      <c r="AB14" s="250"/>
      <c r="AC14" s="250"/>
      <c r="AD14" s="250"/>
      <c r="AE14" s="250"/>
      <c r="AF14" s="250"/>
      <c r="AG14" s="250"/>
      <c r="AH14" s="250"/>
      <c r="AI14" s="250"/>
      <c r="AJ14" s="250"/>
      <c r="AK14" s="24" t="s">
        <v>28</v>
      </c>
      <c r="AN14" s="26" t="s">
        <v>30</v>
      </c>
      <c r="AR14" s="17"/>
      <c r="BE14" s="244"/>
      <c r="BS14" s="14" t="s">
        <v>6</v>
      </c>
    </row>
    <row r="15" spans="1:74" ht="6.95" customHeight="1" x14ac:dyDescent="0.2">
      <c r="B15" s="17"/>
      <c r="AR15" s="17"/>
      <c r="BE15" s="244"/>
      <c r="BS15" s="14" t="s">
        <v>4</v>
      </c>
    </row>
    <row r="16" spans="1:74" ht="12" customHeight="1" x14ac:dyDescent="0.2">
      <c r="B16" s="17"/>
      <c r="D16" s="24" t="s">
        <v>31</v>
      </c>
      <c r="AK16" s="24" t="s">
        <v>26</v>
      </c>
      <c r="AN16" s="22" t="s">
        <v>19</v>
      </c>
      <c r="AR16" s="17"/>
      <c r="BE16" s="244"/>
      <c r="BS16" s="14" t="s">
        <v>4</v>
      </c>
    </row>
    <row r="17" spans="2:71" ht="18.399999999999999" customHeight="1" x14ac:dyDescent="0.2">
      <c r="B17" s="17"/>
      <c r="E17" s="22" t="s">
        <v>32</v>
      </c>
      <c r="AK17" s="24" t="s">
        <v>28</v>
      </c>
      <c r="AN17" s="22" t="s">
        <v>19</v>
      </c>
      <c r="AR17" s="17"/>
      <c r="BE17" s="244"/>
      <c r="BS17" s="14" t="s">
        <v>33</v>
      </c>
    </row>
    <row r="18" spans="2:71" ht="6.95" customHeight="1" x14ac:dyDescent="0.2">
      <c r="B18" s="17"/>
      <c r="AR18" s="17"/>
      <c r="BE18" s="244"/>
      <c r="BS18" s="14" t="s">
        <v>6</v>
      </c>
    </row>
    <row r="19" spans="2:71" ht="12" customHeight="1" x14ac:dyDescent="0.2">
      <c r="B19" s="17"/>
      <c r="D19" s="24" t="s">
        <v>34</v>
      </c>
      <c r="AK19" s="24" t="s">
        <v>26</v>
      </c>
      <c r="AN19" s="22" t="s">
        <v>19</v>
      </c>
      <c r="AR19" s="17"/>
      <c r="BE19" s="244"/>
      <c r="BS19" s="14" t="s">
        <v>6</v>
      </c>
    </row>
    <row r="20" spans="2:71" ht="18.399999999999999" customHeight="1" x14ac:dyDescent="0.2">
      <c r="B20" s="17"/>
      <c r="E20" s="22" t="s">
        <v>32</v>
      </c>
      <c r="AK20" s="24" t="s">
        <v>28</v>
      </c>
      <c r="AN20" s="22" t="s">
        <v>19</v>
      </c>
      <c r="AR20" s="17"/>
      <c r="BE20" s="244"/>
      <c r="BS20" s="14" t="s">
        <v>4</v>
      </c>
    </row>
    <row r="21" spans="2:71" ht="6.95" customHeight="1" x14ac:dyDescent="0.2">
      <c r="B21" s="17"/>
      <c r="AR21" s="17"/>
      <c r="BE21" s="244"/>
    </row>
    <row r="22" spans="2:71" ht="12" customHeight="1" x14ac:dyDescent="0.2">
      <c r="B22" s="17"/>
      <c r="D22" s="24" t="s">
        <v>35</v>
      </c>
      <c r="AR22" s="17"/>
      <c r="BE22" s="244"/>
    </row>
    <row r="23" spans="2:71" ht="47.25" customHeight="1" x14ac:dyDescent="0.2">
      <c r="B23" s="17"/>
      <c r="E23" s="251" t="s">
        <v>36</v>
      </c>
      <c r="F23" s="251"/>
      <c r="G23" s="251"/>
      <c r="H23" s="251"/>
      <c r="I23" s="251"/>
      <c r="J23" s="251"/>
      <c r="K23" s="251"/>
      <c r="L23" s="251"/>
      <c r="M23" s="251"/>
      <c r="N23" s="251"/>
      <c r="O23" s="251"/>
      <c r="P23" s="251"/>
      <c r="Q23" s="251"/>
      <c r="R23" s="251"/>
      <c r="S23" s="251"/>
      <c r="T23" s="251"/>
      <c r="U23" s="251"/>
      <c r="V23" s="251"/>
      <c r="W23" s="251"/>
      <c r="X23" s="251"/>
      <c r="Y23" s="251"/>
      <c r="Z23" s="251"/>
      <c r="AA23" s="251"/>
      <c r="AB23" s="251"/>
      <c r="AC23" s="251"/>
      <c r="AD23" s="251"/>
      <c r="AE23" s="251"/>
      <c r="AF23" s="251"/>
      <c r="AG23" s="251"/>
      <c r="AH23" s="251"/>
      <c r="AI23" s="251"/>
      <c r="AJ23" s="251"/>
      <c r="AK23" s="251"/>
      <c r="AL23" s="251"/>
      <c r="AM23" s="251"/>
      <c r="AN23" s="251"/>
      <c r="AR23" s="17"/>
      <c r="BE23" s="244"/>
    </row>
    <row r="24" spans="2:71" ht="6.95" customHeight="1" x14ac:dyDescent="0.2">
      <c r="B24" s="17"/>
      <c r="AR24" s="17"/>
      <c r="BE24" s="244"/>
    </row>
    <row r="25" spans="2:71" ht="6.95" customHeight="1" x14ac:dyDescent="0.2">
      <c r="B25" s="17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R25" s="17"/>
      <c r="BE25" s="244"/>
    </row>
    <row r="26" spans="2:71" s="1" customFormat="1" ht="25.9" customHeight="1" x14ac:dyDescent="0.2">
      <c r="B26" s="29"/>
      <c r="D26" s="30" t="s">
        <v>37</v>
      </c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252">
        <f>ROUND(AG54,2)</f>
        <v>0</v>
      </c>
      <c r="AL26" s="253"/>
      <c r="AM26" s="253"/>
      <c r="AN26" s="253"/>
      <c r="AO26" s="253"/>
      <c r="AR26" s="29"/>
      <c r="BE26" s="244"/>
    </row>
    <row r="27" spans="2:71" s="1" customFormat="1" ht="6.95" customHeight="1" x14ac:dyDescent="0.2">
      <c r="B27" s="29"/>
      <c r="AR27" s="29"/>
      <c r="BE27" s="244"/>
    </row>
    <row r="28" spans="2:71" s="1" customFormat="1" ht="12.75" x14ac:dyDescent="0.2">
      <c r="B28" s="29"/>
      <c r="L28" s="254" t="s">
        <v>38</v>
      </c>
      <c r="M28" s="254"/>
      <c r="N28" s="254"/>
      <c r="O28" s="254"/>
      <c r="P28" s="254"/>
      <c r="W28" s="254" t="s">
        <v>39</v>
      </c>
      <c r="X28" s="254"/>
      <c r="Y28" s="254"/>
      <c r="Z28" s="254"/>
      <c r="AA28" s="254"/>
      <c r="AB28" s="254"/>
      <c r="AC28" s="254"/>
      <c r="AD28" s="254"/>
      <c r="AE28" s="254"/>
      <c r="AK28" s="254" t="s">
        <v>40</v>
      </c>
      <c r="AL28" s="254"/>
      <c r="AM28" s="254"/>
      <c r="AN28" s="254"/>
      <c r="AO28" s="254"/>
      <c r="AR28" s="29"/>
      <c r="BE28" s="244"/>
    </row>
    <row r="29" spans="2:71" s="2" customFormat="1" ht="14.45" customHeight="1" x14ac:dyDescent="0.2">
      <c r="B29" s="33"/>
      <c r="D29" s="24" t="s">
        <v>41</v>
      </c>
      <c r="F29" s="24" t="s">
        <v>42</v>
      </c>
      <c r="L29" s="257">
        <v>0.21</v>
      </c>
      <c r="M29" s="256"/>
      <c r="N29" s="256"/>
      <c r="O29" s="256"/>
      <c r="P29" s="256"/>
      <c r="W29" s="255">
        <f>ROUND(AZ54, 2)</f>
        <v>0</v>
      </c>
      <c r="X29" s="256"/>
      <c r="Y29" s="256"/>
      <c r="Z29" s="256"/>
      <c r="AA29" s="256"/>
      <c r="AB29" s="256"/>
      <c r="AC29" s="256"/>
      <c r="AD29" s="256"/>
      <c r="AE29" s="256"/>
      <c r="AK29" s="255">
        <f>ROUND(AV54, 2)</f>
        <v>0</v>
      </c>
      <c r="AL29" s="256"/>
      <c r="AM29" s="256"/>
      <c r="AN29" s="256"/>
      <c r="AO29" s="256"/>
      <c r="AR29" s="33"/>
      <c r="BE29" s="245"/>
    </row>
    <row r="30" spans="2:71" s="2" customFormat="1" ht="14.45" customHeight="1" x14ac:dyDescent="0.2">
      <c r="B30" s="33"/>
      <c r="F30" s="24" t="s">
        <v>43</v>
      </c>
      <c r="L30" s="257">
        <v>0.12</v>
      </c>
      <c r="M30" s="256"/>
      <c r="N30" s="256"/>
      <c r="O30" s="256"/>
      <c r="P30" s="256"/>
      <c r="W30" s="255">
        <f>ROUND(BA54, 2)</f>
        <v>0</v>
      </c>
      <c r="X30" s="256"/>
      <c r="Y30" s="256"/>
      <c r="Z30" s="256"/>
      <c r="AA30" s="256"/>
      <c r="AB30" s="256"/>
      <c r="AC30" s="256"/>
      <c r="AD30" s="256"/>
      <c r="AE30" s="256"/>
      <c r="AK30" s="255">
        <f>ROUND(AW54, 2)</f>
        <v>0</v>
      </c>
      <c r="AL30" s="256"/>
      <c r="AM30" s="256"/>
      <c r="AN30" s="256"/>
      <c r="AO30" s="256"/>
      <c r="AR30" s="33"/>
      <c r="BE30" s="245"/>
    </row>
    <row r="31" spans="2:71" s="2" customFormat="1" ht="14.45" hidden="1" customHeight="1" x14ac:dyDescent="0.2">
      <c r="B31" s="33"/>
      <c r="F31" s="24" t="s">
        <v>44</v>
      </c>
      <c r="L31" s="257">
        <v>0.21</v>
      </c>
      <c r="M31" s="256"/>
      <c r="N31" s="256"/>
      <c r="O31" s="256"/>
      <c r="P31" s="256"/>
      <c r="W31" s="255">
        <f>ROUND(BB54, 2)</f>
        <v>0</v>
      </c>
      <c r="X31" s="256"/>
      <c r="Y31" s="256"/>
      <c r="Z31" s="256"/>
      <c r="AA31" s="256"/>
      <c r="AB31" s="256"/>
      <c r="AC31" s="256"/>
      <c r="AD31" s="256"/>
      <c r="AE31" s="256"/>
      <c r="AK31" s="255">
        <v>0</v>
      </c>
      <c r="AL31" s="256"/>
      <c r="AM31" s="256"/>
      <c r="AN31" s="256"/>
      <c r="AO31" s="256"/>
      <c r="AR31" s="33"/>
      <c r="BE31" s="245"/>
    </row>
    <row r="32" spans="2:71" s="2" customFormat="1" ht="14.45" hidden="1" customHeight="1" x14ac:dyDescent="0.2">
      <c r="B32" s="33"/>
      <c r="F32" s="24" t="s">
        <v>45</v>
      </c>
      <c r="L32" s="257">
        <v>0.12</v>
      </c>
      <c r="M32" s="256"/>
      <c r="N32" s="256"/>
      <c r="O32" s="256"/>
      <c r="P32" s="256"/>
      <c r="W32" s="255">
        <f>ROUND(BC54, 2)</f>
        <v>0</v>
      </c>
      <c r="X32" s="256"/>
      <c r="Y32" s="256"/>
      <c r="Z32" s="256"/>
      <c r="AA32" s="256"/>
      <c r="AB32" s="256"/>
      <c r="AC32" s="256"/>
      <c r="AD32" s="256"/>
      <c r="AE32" s="256"/>
      <c r="AK32" s="255">
        <v>0</v>
      </c>
      <c r="AL32" s="256"/>
      <c r="AM32" s="256"/>
      <c r="AN32" s="256"/>
      <c r="AO32" s="256"/>
      <c r="AR32" s="33"/>
      <c r="BE32" s="245"/>
    </row>
    <row r="33" spans="2:44" s="2" customFormat="1" ht="14.45" hidden="1" customHeight="1" x14ac:dyDescent="0.2">
      <c r="B33" s="33"/>
      <c r="F33" s="24" t="s">
        <v>46</v>
      </c>
      <c r="L33" s="257">
        <v>0</v>
      </c>
      <c r="M33" s="256"/>
      <c r="N33" s="256"/>
      <c r="O33" s="256"/>
      <c r="P33" s="256"/>
      <c r="W33" s="255">
        <f>ROUND(BD54, 2)</f>
        <v>0</v>
      </c>
      <c r="X33" s="256"/>
      <c r="Y33" s="256"/>
      <c r="Z33" s="256"/>
      <c r="AA33" s="256"/>
      <c r="AB33" s="256"/>
      <c r="AC33" s="256"/>
      <c r="AD33" s="256"/>
      <c r="AE33" s="256"/>
      <c r="AK33" s="255">
        <v>0</v>
      </c>
      <c r="AL33" s="256"/>
      <c r="AM33" s="256"/>
      <c r="AN33" s="256"/>
      <c r="AO33" s="256"/>
      <c r="AR33" s="33"/>
    </row>
    <row r="34" spans="2:44" s="1" customFormat="1" ht="6.95" customHeight="1" x14ac:dyDescent="0.2">
      <c r="B34" s="29"/>
      <c r="AR34" s="29"/>
    </row>
    <row r="35" spans="2:44" s="1" customFormat="1" ht="25.9" customHeight="1" x14ac:dyDescent="0.2">
      <c r="B35" s="29"/>
      <c r="C35" s="34"/>
      <c r="D35" s="35" t="s">
        <v>47</v>
      </c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7" t="s">
        <v>48</v>
      </c>
      <c r="U35" s="36"/>
      <c r="V35" s="36"/>
      <c r="W35" s="36"/>
      <c r="X35" s="258" t="s">
        <v>49</v>
      </c>
      <c r="Y35" s="259"/>
      <c r="Z35" s="259"/>
      <c r="AA35" s="259"/>
      <c r="AB35" s="259"/>
      <c r="AC35" s="36"/>
      <c r="AD35" s="36"/>
      <c r="AE35" s="36"/>
      <c r="AF35" s="36"/>
      <c r="AG35" s="36"/>
      <c r="AH35" s="36"/>
      <c r="AI35" s="36"/>
      <c r="AJ35" s="36"/>
      <c r="AK35" s="260">
        <f>SUM(AK26:AK33)</f>
        <v>0</v>
      </c>
      <c r="AL35" s="259"/>
      <c r="AM35" s="259"/>
      <c r="AN35" s="259"/>
      <c r="AO35" s="261"/>
      <c r="AP35" s="34"/>
      <c r="AQ35" s="34"/>
      <c r="AR35" s="29"/>
    </row>
    <row r="36" spans="2:44" s="1" customFormat="1" ht="6.95" customHeight="1" x14ac:dyDescent="0.2">
      <c r="B36" s="29"/>
      <c r="AR36" s="29"/>
    </row>
    <row r="37" spans="2:44" s="1" customFormat="1" ht="6.95" customHeight="1" x14ac:dyDescent="0.2">
      <c r="B37" s="38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39"/>
      <c r="AO37" s="39"/>
      <c r="AP37" s="39"/>
      <c r="AQ37" s="39"/>
      <c r="AR37" s="29"/>
    </row>
    <row r="41" spans="2:44" s="1" customFormat="1" ht="6.95" customHeight="1" x14ac:dyDescent="0.2">
      <c r="B41" s="40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41"/>
      <c r="AH41" s="41"/>
      <c r="AI41" s="41"/>
      <c r="AJ41" s="41"/>
      <c r="AK41" s="41"/>
      <c r="AL41" s="41"/>
      <c r="AM41" s="41"/>
      <c r="AN41" s="41"/>
      <c r="AO41" s="41"/>
      <c r="AP41" s="41"/>
      <c r="AQ41" s="41"/>
      <c r="AR41" s="29"/>
    </row>
    <row r="42" spans="2:44" s="1" customFormat="1" ht="24.95" customHeight="1" x14ac:dyDescent="0.2">
      <c r="B42" s="29"/>
      <c r="C42" s="18" t="s">
        <v>50</v>
      </c>
      <c r="AR42" s="29"/>
    </row>
    <row r="43" spans="2:44" s="1" customFormat="1" ht="6.95" customHeight="1" x14ac:dyDescent="0.2">
      <c r="B43" s="29"/>
      <c r="AR43" s="29"/>
    </row>
    <row r="44" spans="2:44" s="3" customFormat="1" ht="12" customHeight="1" x14ac:dyDescent="0.2">
      <c r="B44" s="42"/>
      <c r="C44" s="24" t="s">
        <v>13</v>
      </c>
      <c r="L44" s="3" t="str">
        <f>K5</f>
        <v>KOLENIK</v>
      </c>
      <c r="AR44" s="42"/>
    </row>
    <row r="45" spans="2:44" s="4" customFormat="1" ht="36.950000000000003" customHeight="1" x14ac:dyDescent="0.2">
      <c r="B45" s="43"/>
      <c r="C45" s="44" t="s">
        <v>16</v>
      </c>
      <c r="L45" s="262" t="str">
        <f>K6</f>
        <v>Úprava běžeckých tras v Ruprechticích</v>
      </c>
      <c r="M45" s="263"/>
      <c r="N45" s="263"/>
      <c r="O45" s="263"/>
      <c r="P45" s="263"/>
      <c r="Q45" s="263"/>
      <c r="R45" s="263"/>
      <c r="S45" s="263"/>
      <c r="T45" s="263"/>
      <c r="U45" s="263"/>
      <c r="V45" s="263"/>
      <c r="W45" s="263"/>
      <c r="X45" s="263"/>
      <c r="Y45" s="263"/>
      <c r="Z45" s="263"/>
      <c r="AA45" s="263"/>
      <c r="AB45" s="263"/>
      <c r="AC45" s="263"/>
      <c r="AD45" s="263"/>
      <c r="AE45" s="263"/>
      <c r="AF45" s="263"/>
      <c r="AG45" s="263"/>
      <c r="AH45" s="263"/>
      <c r="AI45" s="263"/>
      <c r="AJ45" s="263"/>
      <c r="AK45" s="263"/>
      <c r="AL45" s="263"/>
      <c r="AM45" s="263"/>
      <c r="AN45" s="263"/>
      <c r="AO45" s="263"/>
      <c r="AR45" s="43"/>
    </row>
    <row r="46" spans="2:44" s="1" customFormat="1" ht="6.95" customHeight="1" x14ac:dyDescent="0.2">
      <c r="B46" s="29"/>
      <c r="AR46" s="29"/>
    </row>
    <row r="47" spans="2:44" s="1" customFormat="1" ht="12" customHeight="1" x14ac:dyDescent="0.2">
      <c r="B47" s="29"/>
      <c r="C47" s="24" t="s">
        <v>21</v>
      </c>
      <c r="L47" s="45" t="str">
        <f>IF(K8="","",K8)</f>
        <v>Liberec</v>
      </c>
      <c r="AI47" s="24" t="s">
        <v>23</v>
      </c>
      <c r="AM47" s="264" t="str">
        <f>IF(AN8= "","",AN8)</f>
        <v>30. 6. 2025</v>
      </c>
      <c r="AN47" s="264"/>
      <c r="AR47" s="29"/>
    </row>
    <row r="48" spans="2:44" s="1" customFormat="1" ht="6.95" customHeight="1" x14ac:dyDescent="0.2">
      <c r="B48" s="29"/>
      <c r="AR48" s="29"/>
    </row>
    <row r="49" spans="1:91" s="1" customFormat="1" ht="15.2" customHeight="1" x14ac:dyDescent="0.2">
      <c r="B49" s="29"/>
      <c r="C49" s="24" t="s">
        <v>25</v>
      </c>
      <c r="L49" s="3" t="str">
        <f>IF(E11= "","",E11)</f>
        <v>STATUTÁRNÍ MĚSTO LIBEREC</v>
      </c>
      <c r="AI49" s="24" t="s">
        <v>31</v>
      </c>
      <c r="AM49" s="265" t="str">
        <f>IF(E17="","",E17)</f>
        <v>Ing. Stanislav Koleník</v>
      </c>
      <c r="AN49" s="266"/>
      <c r="AO49" s="266"/>
      <c r="AP49" s="266"/>
      <c r="AR49" s="29"/>
      <c r="AS49" s="267" t="s">
        <v>51</v>
      </c>
      <c r="AT49" s="268"/>
      <c r="AU49" s="47"/>
      <c r="AV49" s="47"/>
      <c r="AW49" s="47"/>
      <c r="AX49" s="47"/>
      <c r="AY49" s="47"/>
      <c r="AZ49" s="47"/>
      <c r="BA49" s="47"/>
      <c r="BB49" s="47"/>
      <c r="BC49" s="47"/>
      <c r="BD49" s="48"/>
    </row>
    <row r="50" spans="1:91" s="1" customFormat="1" ht="15.2" customHeight="1" x14ac:dyDescent="0.2">
      <c r="B50" s="29"/>
      <c r="C50" s="24" t="s">
        <v>29</v>
      </c>
      <c r="L50" s="3" t="str">
        <f>IF(E14= "Vyplň údaj","",E14)</f>
        <v/>
      </c>
      <c r="AI50" s="24" t="s">
        <v>34</v>
      </c>
      <c r="AM50" s="265" t="str">
        <f>IF(E20="","",E20)</f>
        <v>Ing. Stanislav Koleník</v>
      </c>
      <c r="AN50" s="266"/>
      <c r="AO50" s="266"/>
      <c r="AP50" s="266"/>
      <c r="AR50" s="29"/>
      <c r="AS50" s="269"/>
      <c r="AT50" s="270"/>
      <c r="BD50" s="50"/>
    </row>
    <row r="51" spans="1:91" s="1" customFormat="1" ht="10.9" customHeight="1" x14ac:dyDescent="0.2">
      <c r="B51" s="29"/>
      <c r="AR51" s="29"/>
      <c r="AS51" s="269"/>
      <c r="AT51" s="270"/>
      <c r="BD51" s="50"/>
    </row>
    <row r="52" spans="1:91" s="1" customFormat="1" ht="29.25" customHeight="1" x14ac:dyDescent="0.2">
      <c r="B52" s="29"/>
      <c r="C52" s="271" t="s">
        <v>52</v>
      </c>
      <c r="D52" s="272"/>
      <c r="E52" s="272"/>
      <c r="F52" s="272"/>
      <c r="G52" s="272"/>
      <c r="H52" s="51"/>
      <c r="I52" s="273" t="s">
        <v>53</v>
      </c>
      <c r="J52" s="272"/>
      <c r="K52" s="272"/>
      <c r="L52" s="272"/>
      <c r="M52" s="272"/>
      <c r="N52" s="272"/>
      <c r="O52" s="272"/>
      <c r="P52" s="272"/>
      <c r="Q52" s="272"/>
      <c r="R52" s="272"/>
      <c r="S52" s="272"/>
      <c r="T52" s="272"/>
      <c r="U52" s="272"/>
      <c r="V52" s="272"/>
      <c r="W52" s="272"/>
      <c r="X52" s="272"/>
      <c r="Y52" s="272"/>
      <c r="Z52" s="272"/>
      <c r="AA52" s="272"/>
      <c r="AB52" s="272"/>
      <c r="AC52" s="272"/>
      <c r="AD52" s="272"/>
      <c r="AE52" s="272"/>
      <c r="AF52" s="272"/>
      <c r="AG52" s="274" t="s">
        <v>54</v>
      </c>
      <c r="AH52" s="272"/>
      <c r="AI52" s="272"/>
      <c r="AJ52" s="272"/>
      <c r="AK52" s="272"/>
      <c r="AL52" s="272"/>
      <c r="AM52" s="272"/>
      <c r="AN52" s="273" t="s">
        <v>55</v>
      </c>
      <c r="AO52" s="272"/>
      <c r="AP52" s="272"/>
      <c r="AQ52" s="52" t="s">
        <v>56</v>
      </c>
      <c r="AR52" s="29"/>
      <c r="AS52" s="53" t="s">
        <v>57</v>
      </c>
      <c r="AT52" s="54" t="s">
        <v>58</v>
      </c>
      <c r="AU52" s="54" t="s">
        <v>59</v>
      </c>
      <c r="AV52" s="54" t="s">
        <v>60</v>
      </c>
      <c r="AW52" s="54" t="s">
        <v>61</v>
      </c>
      <c r="AX52" s="54" t="s">
        <v>62</v>
      </c>
      <c r="AY52" s="54" t="s">
        <v>63</v>
      </c>
      <c r="AZ52" s="54" t="s">
        <v>64</v>
      </c>
      <c r="BA52" s="54" t="s">
        <v>65</v>
      </c>
      <c r="BB52" s="54" t="s">
        <v>66</v>
      </c>
      <c r="BC52" s="54" t="s">
        <v>67</v>
      </c>
      <c r="BD52" s="55" t="s">
        <v>68</v>
      </c>
    </row>
    <row r="53" spans="1:91" s="1" customFormat="1" ht="10.9" customHeight="1" x14ac:dyDescent="0.2">
      <c r="B53" s="29"/>
      <c r="AR53" s="29"/>
      <c r="AS53" s="56"/>
      <c r="AT53" s="47"/>
      <c r="AU53" s="47"/>
      <c r="AV53" s="47"/>
      <c r="AW53" s="47"/>
      <c r="AX53" s="47"/>
      <c r="AY53" s="47"/>
      <c r="AZ53" s="47"/>
      <c r="BA53" s="47"/>
      <c r="BB53" s="47"/>
      <c r="BC53" s="47"/>
      <c r="BD53" s="48"/>
    </row>
    <row r="54" spans="1:91" s="5" customFormat="1" ht="32.450000000000003" customHeight="1" x14ac:dyDescent="0.2">
      <c r="B54" s="57"/>
      <c r="C54" s="58" t="s">
        <v>69</v>
      </c>
      <c r="D54" s="59"/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59"/>
      <c r="R54" s="59"/>
      <c r="S54" s="59"/>
      <c r="T54" s="59"/>
      <c r="U54" s="59"/>
      <c r="V54" s="59"/>
      <c r="W54" s="59"/>
      <c r="X54" s="59"/>
      <c r="Y54" s="59"/>
      <c r="Z54" s="59"/>
      <c r="AA54" s="59"/>
      <c r="AB54" s="59"/>
      <c r="AC54" s="59"/>
      <c r="AD54" s="59"/>
      <c r="AE54" s="59"/>
      <c r="AF54" s="59"/>
      <c r="AG54" s="278">
        <f>ROUND(SUM(AG55:AG56),2)</f>
        <v>0</v>
      </c>
      <c r="AH54" s="278"/>
      <c r="AI54" s="278"/>
      <c r="AJ54" s="278"/>
      <c r="AK54" s="278"/>
      <c r="AL54" s="278"/>
      <c r="AM54" s="278"/>
      <c r="AN54" s="279">
        <f>SUM(AG54,AT54)</f>
        <v>0</v>
      </c>
      <c r="AO54" s="279"/>
      <c r="AP54" s="279"/>
      <c r="AQ54" s="61" t="s">
        <v>19</v>
      </c>
      <c r="AR54" s="57"/>
      <c r="AS54" s="62">
        <f>ROUND(SUM(AS55:AS56),2)</f>
        <v>0</v>
      </c>
      <c r="AT54" s="63">
        <f>ROUND(SUM(AV54:AW54),2)</f>
        <v>0</v>
      </c>
      <c r="AU54" s="64">
        <f>ROUND(SUM(AU55:AU56),5)</f>
        <v>0</v>
      </c>
      <c r="AV54" s="63">
        <f>ROUND(AZ54*L29,2)</f>
        <v>0</v>
      </c>
      <c r="AW54" s="63">
        <f>ROUND(BA54*L30,2)</f>
        <v>0</v>
      </c>
      <c r="AX54" s="63">
        <f>ROUND(BB54*L29,2)</f>
        <v>0</v>
      </c>
      <c r="AY54" s="63">
        <f>ROUND(BC54*L30,2)</f>
        <v>0</v>
      </c>
      <c r="AZ54" s="63">
        <f>ROUND(SUM(AZ55:AZ56),2)</f>
        <v>0</v>
      </c>
      <c r="BA54" s="63">
        <f>ROUND(SUM(BA55:BA56),2)</f>
        <v>0</v>
      </c>
      <c r="BB54" s="63">
        <f>ROUND(SUM(BB55:BB56),2)</f>
        <v>0</v>
      </c>
      <c r="BC54" s="63">
        <f>ROUND(SUM(BC55:BC56),2)</f>
        <v>0</v>
      </c>
      <c r="BD54" s="65">
        <f>ROUND(SUM(BD55:BD56),2)</f>
        <v>0</v>
      </c>
      <c r="BS54" s="66" t="s">
        <v>70</v>
      </c>
      <c r="BT54" s="66" t="s">
        <v>71</v>
      </c>
      <c r="BU54" s="67" t="s">
        <v>72</v>
      </c>
      <c r="BV54" s="66" t="s">
        <v>73</v>
      </c>
      <c r="BW54" s="66" t="s">
        <v>5</v>
      </c>
      <c r="BX54" s="66" t="s">
        <v>74</v>
      </c>
      <c r="CL54" s="66" t="s">
        <v>19</v>
      </c>
    </row>
    <row r="55" spans="1:91" s="6" customFormat="1" ht="16.5" customHeight="1" x14ac:dyDescent="0.2">
      <c r="A55" s="68" t="s">
        <v>75</v>
      </c>
      <c r="B55" s="69"/>
      <c r="C55" s="70"/>
      <c r="D55" s="277" t="s">
        <v>76</v>
      </c>
      <c r="E55" s="277"/>
      <c r="F55" s="277"/>
      <c r="G55" s="277"/>
      <c r="H55" s="277"/>
      <c r="I55" s="71"/>
      <c r="J55" s="277" t="s">
        <v>77</v>
      </c>
      <c r="K55" s="277"/>
      <c r="L55" s="277"/>
      <c r="M55" s="277"/>
      <c r="N55" s="277"/>
      <c r="O55" s="277"/>
      <c r="P55" s="277"/>
      <c r="Q55" s="277"/>
      <c r="R55" s="277"/>
      <c r="S55" s="277"/>
      <c r="T55" s="277"/>
      <c r="U55" s="277"/>
      <c r="V55" s="277"/>
      <c r="W55" s="277"/>
      <c r="X55" s="277"/>
      <c r="Y55" s="277"/>
      <c r="Z55" s="277"/>
      <c r="AA55" s="277"/>
      <c r="AB55" s="277"/>
      <c r="AC55" s="277"/>
      <c r="AD55" s="277"/>
      <c r="AE55" s="277"/>
      <c r="AF55" s="277"/>
      <c r="AG55" s="275">
        <f>'SO 101 - Rekonstrukce les...'!J30</f>
        <v>0</v>
      </c>
      <c r="AH55" s="276"/>
      <c r="AI55" s="276"/>
      <c r="AJ55" s="276"/>
      <c r="AK55" s="276"/>
      <c r="AL55" s="276"/>
      <c r="AM55" s="276"/>
      <c r="AN55" s="275">
        <f>SUM(AG55,AT55)</f>
        <v>0</v>
      </c>
      <c r="AO55" s="276"/>
      <c r="AP55" s="276"/>
      <c r="AQ55" s="72" t="s">
        <v>78</v>
      </c>
      <c r="AR55" s="69"/>
      <c r="AS55" s="73">
        <v>0</v>
      </c>
      <c r="AT55" s="74">
        <f>ROUND(SUM(AV55:AW55),2)</f>
        <v>0</v>
      </c>
      <c r="AU55" s="75">
        <f>'SO 101 - Rekonstrukce les...'!P85</f>
        <v>0</v>
      </c>
      <c r="AV55" s="74">
        <f>'SO 101 - Rekonstrukce les...'!J33</f>
        <v>0</v>
      </c>
      <c r="AW55" s="74">
        <f>'SO 101 - Rekonstrukce les...'!J34</f>
        <v>0</v>
      </c>
      <c r="AX55" s="74">
        <f>'SO 101 - Rekonstrukce les...'!J35</f>
        <v>0</v>
      </c>
      <c r="AY55" s="74">
        <f>'SO 101 - Rekonstrukce les...'!J36</f>
        <v>0</v>
      </c>
      <c r="AZ55" s="74">
        <f>'SO 101 - Rekonstrukce les...'!F33</f>
        <v>0</v>
      </c>
      <c r="BA55" s="74">
        <f>'SO 101 - Rekonstrukce les...'!F34</f>
        <v>0</v>
      </c>
      <c r="BB55" s="74">
        <f>'SO 101 - Rekonstrukce les...'!F35</f>
        <v>0</v>
      </c>
      <c r="BC55" s="74">
        <f>'SO 101 - Rekonstrukce les...'!F36</f>
        <v>0</v>
      </c>
      <c r="BD55" s="76">
        <f>'SO 101 - Rekonstrukce les...'!F37</f>
        <v>0</v>
      </c>
      <c r="BT55" s="77" t="s">
        <v>79</v>
      </c>
      <c r="BV55" s="77" t="s">
        <v>73</v>
      </c>
      <c r="BW55" s="77" t="s">
        <v>80</v>
      </c>
      <c r="BX55" s="77" t="s">
        <v>5</v>
      </c>
      <c r="CL55" s="77" t="s">
        <v>19</v>
      </c>
      <c r="CM55" s="77" t="s">
        <v>81</v>
      </c>
    </row>
    <row r="56" spans="1:91" s="6" customFormat="1" ht="16.5" customHeight="1" x14ac:dyDescent="0.2">
      <c r="A56" s="68" t="s">
        <v>75</v>
      </c>
      <c r="B56" s="69"/>
      <c r="C56" s="70"/>
      <c r="D56" s="277" t="s">
        <v>82</v>
      </c>
      <c r="E56" s="277"/>
      <c r="F56" s="277"/>
      <c r="G56" s="277"/>
      <c r="H56" s="277"/>
      <c r="I56" s="71"/>
      <c r="J56" s="277" t="s">
        <v>83</v>
      </c>
      <c r="K56" s="277"/>
      <c r="L56" s="277"/>
      <c r="M56" s="277"/>
      <c r="N56" s="277"/>
      <c r="O56" s="277"/>
      <c r="P56" s="277"/>
      <c r="Q56" s="277"/>
      <c r="R56" s="277"/>
      <c r="S56" s="277"/>
      <c r="T56" s="277"/>
      <c r="U56" s="277"/>
      <c r="V56" s="277"/>
      <c r="W56" s="277"/>
      <c r="X56" s="277"/>
      <c r="Y56" s="277"/>
      <c r="Z56" s="277"/>
      <c r="AA56" s="277"/>
      <c r="AB56" s="277"/>
      <c r="AC56" s="277"/>
      <c r="AD56" s="277"/>
      <c r="AE56" s="277"/>
      <c r="AF56" s="277"/>
      <c r="AG56" s="275">
        <f>'SO 102 - Drobné opravy bě...'!J30</f>
        <v>0</v>
      </c>
      <c r="AH56" s="276"/>
      <c r="AI56" s="276"/>
      <c r="AJ56" s="276"/>
      <c r="AK56" s="276"/>
      <c r="AL56" s="276"/>
      <c r="AM56" s="276"/>
      <c r="AN56" s="275">
        <f>SUM(AG56,AT56)</f>
        <v>0</v>
      </c>
      <c r="AO56" s="276"/>
      <c r="AP56" s="276"/>
      <c r="AQ56" s="72" t="s">
        <v>78</v>
      </c>
      <c r="AR56" s="69"/>
      <c r="AS56" s="78">
        <v>0</v>
      </c>
      <c r="AT56" s="79">
        <f>ROUND(SUM(AV56:AW56),2)</f>
        <v>0</v>
      </c>
      <c r="AU56" s="80">
        <f>'SO 102 - Drobné opravy bě...'!P83</f>
        <v>0</v>
      </c>
      <c r="AV56" s="79">
        <f>'SO 102 - Drobné opravy bě...'!J33</f>
        <v>0</v>
      </c>
      <c r="AW56" s="79">
        <f>'SO 102 - Drobné opravy bě...'!J34</f>
        <v>0</v>
      </c>
      <c r="AX56" s="79">
        <f>'SO 102 - Drobné opravy bě...'!J35</f>
        <v>0</v>
      </c>
      <c r="AY56" s="79">
        <f>'SO 102 - Drobné opravy bě...'!J36</f>
        <v>0</v>
      </c>
      <c r="AZ56" s="79">
        <f>'SO 102 - Drobné opravy bě...'!F33</f>
        <v>0</v>
      </c>
      <c r="BA56" s="79">
        <f>'SO 102 - Drobné opravy bě...'!F34</f>
        <v>0</v>
      </c>
      <c r="BB56" s="79">
        <f>'SO 102 - Drobné opravy bě...'!F35</f>
        <v>0</v>
      </c>
      <c r="BC56" s="79">
        <f>'SO 102 - Drobné opravy bě...'!F36</f>
        <v>0</v>
      </c>
      <c r="BD56" s="81">
        <f>'SO 102 - Drobné opravy bě...'!F37</f>
        <v>0</v>
      </c>
      <c r="BT56" s="77" t="s">
        <v>79</v>
      </c>
      <c r="BV56" s="77" t="s">
        <v>73</v>
      </c>
      <c r="BW56" s="77" t="s">
        <v>84</v>
      </c>
      <c r="BX56" s="77" t="s">
        <v>5</v>
      </c>
      <c r="CL56" s="77" t="s">
        <v>19</v>
      </c>
      <c r="CM56" s="77" t="s">
        <v>81</v>
      </c>
    </row>
    <row r="57" spans="1:91" s="1" customFormat="1" ht="30" customHeight="1" x14ac:dyDescent="0.2">
      <c r="B57" s="29"/>
      <c r="AR57" s="29"/>
    </row>
    <row r="58" spans="1:91" s="1" customFormat="1" ht="6.95" customHeight="1" x14ac:dyDescent="0.2">
      <c r="B58" s="38"/>
      <c r="C58" s="39"/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  <c r="AF58" s="39"/>
      <c r="AG58" s="39"/>
      <c r="AH58" s="39"/>
      <c r="AI58" s="39"/>
      <c r="AJ58" s="39"/>
      <c r="AK58" s="39"/>
      <c r="AL58" s="39"/>
      <c r="AM58" s="39"/>
      <c r="AN58" s="39"/>
      <c r="AO58" s="39"/>
      <c r="AP58" s="39"/>
      <c r="AQ58" s="39"/>
      <c r="AR58" s="29"/>
    </row>
  </sheetData>
  <sheetProtection algorithmName="SHA-512" hashValue="EKvunWAuh2mR24SvJfexusjndiS+2xRQg6e31Jr7A+h439CXxKSpDUE6Xb5KrDT1BCmcOrIwjLbroz485lA9wg==" saltValue="RuMqD6+ZIwikfr7vU3xakitOCMZFAQFULORlMp90dHu0m9NvZh8CiiVEVlsc5g1F7X/O9SXcf0a7g6oR82Qtpg==" spinCount="100000" sheet="1" objects="1" scenarios="1" formatColumns="0" formatRows="0"/>
  <mergeCells count="46">
    <mergeCell ref="AR2:BE2"/>
    <mergeCell ref="AN56:AP56"/>
    <mergeCell ref="AG56:AM56"/>
    <mergeCell ref="D56:H56"/>
    <mergeCell ref="J56:AF56"/>
    <mergeCell ref="AG54:AM54"/>
    <mergeCell ref="AN54:AP54"/>
    <mergeCell ref="C52:G52"/>
    <mergeCell ref="I52:AF52"/>
    <mergeCell ref="AG52:AM52"/>
    <mergeCell ref="AN52:AP52"/>
    <mergeCell ref="AN55:AP55"/>
    <mergeCell ref="AG55:AM55"/>
    <mergeCell ref="D55:H55"/>
    <mergeCell ref="J55:AF55"/>
    <mergeCell ref="L45:AO45"/>
    <mergeCell ref="AM47:AN47"/>
    <mergeCell ref="AM49:AP49"/>
    <mergeCell ref="AS49:AT51"/>
    <mergeCell ref="AM50:AP50"/>
    <mergeCell ref="W33:AE33"/>
    <mergeCell ref="AK33:AO33"/>
    <mergeCell ref="L33:P33"/>
    <mergeCell ref="X35:AB35"/>
    <mergeCell ref="AK35:AO35"/>
    <mergeCell ref="AK31:AO31"/>
    <mergeCell ref="L31:P31"/>
    <mergeCell ref="W32:AE32"/>
    <mergeCell ref="AK32:AO32"/>
    <mergeCell ref="L32:P32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</mergeCells>
  <hyperlinks>
    <hyperlink ref="A55" location="'SO 101 - Rekonstrukce les...'!C2" display="/" xr:uid="{00000000-0004-0000-0000-000000000000}"/>
    <hyperlink ref="A56" location="'SO 102 - Drobné opravy bě...'!C2" display="/" xr:uid="{00000000-0004-0000-0000-000001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123"/>
  <sheetViews>
    <sheetView showGridLines="0" tabSelected="1" topLeftCell="A68" workbookViewId="0"/>
  </sheetViews>
  <sheetFormatPr defaultRowHeight="15" x14ac:dyDescent="0.2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 x14ac:dyDescent="0.2">
      <c r="L2" s="247"/>
      <c r="M2" s="247"/>
      <c r="N2" s="247"/>
      <c r="O2" s="247"/>
      <c r="P2" s="247"/>
      <c r="Q2" s="247"/>
      <c r="R2" s="247"/>
      <c r="S2" s="247"/>
      <c r="T2" s="247"/>
      <c r="U2" s="247"/>
      <c r="V2" s="247"/>
      <c r="AT2" s="14" t="s">
        <v>80</v>
      </c>
    </row>
    <row r="3" spans="2:46" ht="6.95" customHeight="1" x14ac:dyDescent="0.2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81</v>
      </c>
    </row>
    <row r="4" spans="2:46" ht="24.95" customHeight="1" x14ac:dyDescent="0.2">
      <c r="B4" s="17"/>
      <c r="D4" s="18" t="s">
        <v>85</v>
      </c>
      <c r="L4" s="17"/>
      <c r="M4" s="82" t="s">
        <v>10</v>
      </c>
      <c r="AT4" s="14" t="s">
        <v>4</v>
      </c>
    </row>
    <row r="5" spans="2:46" ht="6.95" customHeight="1" x14ac:dyDescent="0.2">
      <c r="B5" s="17"/>
      <c r="L5" s="17"/>
    </row>
    <row r="6" spans="2:46" ht="12" customHeight="1" x14ac:dyDescent="0.2">
      <c r="B6" s="17"/>
      <c r="D6" s="24" t="s">
        <v>16</v>
      </c>
      <c r="L6" s="17"/>
    </row>
    <row r="7" spans="2:46" ht="16.5" customHeight="1" x14ac:dyDescent="0.2">
      <c r="B7" s="17"/>
      <c r="E7" s="280" t="str">
        <f>'Rekapitulace stavby'!K6</f>
        <v>Úprava běžeckých tras v Ruprechticích</v>
      </c>
      <c r="F7" s="281"/>
      <c r="G7" s="281"/>
      <c r="H7" s="281"/>
      <c r="L7" s="17"/>
    </row>
    <row r="8" spans="2:46" s="1" customFormat="1" ht="12" customHeight="1" x14ac:dyDescent="0.2">
      <c r="B8" s="29"/>
      <c r="D8" s="24" t="s">
        <v>86</v>
      </c>
      <c r="L8" s="29"/>
    </row>
    <row r="9" spans="2:46" s="1" customFormat="1" ht="16.5" customHeight="1" x14ac:dyDescent="0.2">
      <c r="B9" s="29"/>
      <c r="E9" s="262" t="s">
        <v>87</v>
      </c>
      <c r="F9" s="282"/>
      <c r="G9" s="282"/>
      <c r="H9" s="282"/>
      <c r="L9" s="29"/>
    </row>
    <row r="10" spans="2:46" s="1" customFormat="1" ht="11.25" x14ac:dyDescent="0.2">
      <c r="B10" s="29"/>
      <c r="L10" s="29"/>
    </row>
    <row r="11" spans="2:46" s="1" customFormat="1" ht="12" customHeight="1" x14ac:dyDescent="0.2">
      <c r="B11" s="29"/>
      <c r="D11" s="24" t="s">
        <v>18</v>
      </c>
      <c r="F11" s="22" t="s">
        <v>19</v>
      </c>
      <c r="I11" s="24" t="s">
        <v>20</v>
      </c>
      <c r="J11" s="22" t="s">
        <v>19</v>
      </c>
      <c r="L11" s="29"/>
    </row>
    <row r="12" spans="2:46" s="1" customFormat="1" ht="12" customHeight="1" x14ac:dyDescent="0.2">
      <c r="B12" s="29"/>
      <c r="D12" s="24" t="s">
        <v>21</v>
      </c>
      <c r="F12" s="22" t="s">
        <v>22</v>
      </c>
      <c r="I12" s="24" t="s">
        <v>23</v>
      </c>
      <c r="J12" s="46" t="str">
        <f>'Rekapitulace stavby'!AN8</f>
        <v>30. 6. 2025</v>
      </c>
      <c r="L12" s="29"/>
    </row>
    <row r="13" spans="2:46" s="1" customFormat="1" ht="10.9" customHeight="1" x14ac:dyDescent="0.2">
      <c r="B13" s="29"/>
      <c r="L13" s="29"/>
    </row>
    <row r="14" spans="2:46" s="1" customFormat="1" ht="12" customHeight="1" x14ac:dyDescent="0.2">
      <c r="B14" s="29"/>
      <c r="D14" s="24" t="s">
        <v>25</v>
      </c>
      <c r="I14" s="24" t="s">
        <v>26</v>
      </c>
      <c r="J14" s="22" t="s">
        <v>19</v>
      </c>
      <c r="L14" s="29"/>
    </row>
    <row r="15" spans="2:46" s="1" customFormat="1" ht="18" customHeight="1" x14ac:dyDescent="0.2">
      <c r="B15" s="29"/>
      <c r="E15" s="22" t="s">
        <v>27</v>
      </c>
      <c r="I15" s="24" t="s">
        <v>28</v>
      </c>
      <c r="J15" s="22" t="s">
        <v>19</v>
      </c>
      <c r="L15" s="29"/>
    </row>
    <row r="16" spans="2:46" s="1" customFormat="1" ht="6.95" customHeight="1" x14ac:dyDescent="0.2">
      <c r="B16" s="29"/>
      <c r="L16" s="29"/>
    </row>
    <row r="17" spans="2:12" s="1" customFormat="1" ht="12" customHeight="1" x14ac:dyDescent="0.2">
      <c r="B17" s="29"/>
      <c r="D17" s="24" t="s">
        <v>29</v>
      </c>
      <c r="I17" s="24" t="s">
        <v>26</v>
      </c>
      <c r="J17" s="25" t="str">
        <f>'Rekapitulace stavby'!AN13</f>
        <v>Vyplň údaj</v>
      </c>
      <c r="L17" s="29"/>
    </row>
    <row r="18" spans="2:12" s="1" customFormat="1" ht="18" customHeight="1" x14ac:dyDescent="0.2">
      <c r="B18" s="29"/>
      <c r="E18" s="283" t="str">
        <f>'Rekapitulace stavby'!E14</f>
        <v>Vyplň údaj</v>
      </c>
      <c r="F18" s="246"/>
      <c r="G18" s="246"/>
      <c r="H18" s="246"/>
      <c r="I18" s="24" t="s">
        <v>28</v>
      </c>
      <c r="J18" s="25" t="str">
        <f>'Rekapitulace stavby'!AN14</f>
        <v>Vyplň údaj</v>
      </c>
      <c r="L18" s="29"/>
    </row>
    <row r="19" spans="2:12" s="1" customFormat="1" ht="6.95" customHeight="1" x14ac:dyDescent="0.2">
      <c r="B19" s="29"/>
      <c r="L19" s="29"/>
    </row>
    <row r="20" spans="2:12" s="1" customFormat="1" ht="12" customHeight="1" x14ac:dyDescent="0.2">
      <c r="B20" s="29"/>
      <c r="D20" s="24" t="s">
        <v>31</v>
      </c>
      <c r="I20" s="24" t="s">
        <v>26</v>
      </c>
      <c r="J20" s="22" t="s">
        <v>19</v>
      </c>
      <c r="L20" s="29"/>
    </row>
    <row r="21" spans="2:12" s="1" customFormat="1" ht="18" customHeight="1" x14ac:dyDescent="0.2">
      <c r="B21" s="29"/>
      <c r="E21" s="22" t="s">
        <v>32</v>
      </c>
      <c r="I21" s="24" t="s">
        <v>28</v>
      </c>
      <c r="J21" s="22" t="s">
        <v>19</v>
      </c>
      <c r="L21" s="29"/>
    </row>
    <row r="22" spans="2:12" s="1" customFormat="1" ht="6.95" customHeight="1" x14ac:dyDescent="0.2">
      <c r="B22" s="29"/>
      <c r="L22" s="29"/>
    </row>
    <row r="23" spans="2:12" s="1" customFormat="1" ht="12" customHeight="1" x14ac:dyDescent="0.2">
      <c r="B23" s="29"/>
      <c r="D23" s="24" t="s">
        <v>34</v>
      </c>
      <c r="I23" s="24" t="s">
        <v>26</v>
      </c>
      <c r="J23" s="22" t="s">
        <v>19</v>
      </c>
      <c r="L23" s="29"/>
    </row>
    <row r="24" spans="2:12" s="1" customFormat="1" ht="18" customHeight="1" x14ac:dyDescent="0.2">
      <c r="B24" s="29"/>
      <c r="E24" s="22" t="s">
        <v>32</v>
      </c>
      <c r="I24" s="24" t="s">
        <v>28</v>
      </c>
      <c r="J24" s="22" t="s">
        <v>19</v>
      </c>
      <c r="L24" s="29"/>
    </row>
    <row r="25" spans="2:12" s="1" customFormat="1" ht="6.95" customHeight="1" x14ac:dyDescent="0.2">
      <c r="B25" s="29"/>
      <c r="L25" s="29"/>
    </row>
    <row r="26" spans="2:12" s="1" customFormat="1" ht="12" customHeight="1" x14ac:dyDescent="0.2">
      <c r="B26" s="29"/>
      <c r="D26" s="24" t="s">
        <v>35</v>
      </c>
      <c r="L26" s="29"/>
    </row>
    <row r="27" spans="2:12" s="7" customFormat="1" ht="16.5" customHeight="1" x14ac:dyDescent="0.2">
      <c r="B27" s="83"/>
      <c r="E27" s="251" t="s">
        <v>19</v>
      </c>
      <c r="F27" s="251"/>
      <c r="G27" s="251"/>
      <c r="H27" s="251"/>
      <c r="L27" s="83"/>
    </row>
    <row r="28" spans="2:12" s="1" customFormat="1" ht="6.95" customHeight="1" x14ac:dyDescent="0.2">
      <c r="B28" s="29"/>
      <c r="L28" s="29"/>
    </row>
    <row r="29" spans="2:12" s="1" customFormat="1" ht="6.95" customHeight="1" x14ac:dyDescent="0.2">
      <c r="B29" s="29"/>
      <c r="D29" s="47"/>
      <c r="E29" s="47"/>
      <c r="F29" s="47"/>
      <c r="G29" s="47"/>
      <c r="H29" s="47"/>
      <c r="I29" s="47"/>
      <c r="J29" s="47"/>
      <c r="K29" s="47"/>
      <c r="L29" s="29"/>
    </row>
    <row r="30" spans="2:12" s="1" customFormat="1" ht="25.35" customHeight="1" x14ac:dyDescent="0.2">
      <c r="B30" s="29"/>
      <c r="D30" s="84" t="s">
        <v>37</v>
      </c>
      <c r="J30" s="60">
        <f>ROUND(J85, 2)</f>
        <v>0</v>
      </c>
      <c r="L30" s="29"/>
    </row>
    <row r="31" spans="2:12" s="1" customFormat="1" ht="6.95" customHeight="1" x14ac:dyDescent="0.2">
      <c r="B31" s="29"/>
      <c r="D31" s="47"/>
      <c r="E31" s="47"/>
      <c r="F31" s="47"/>
      <c r="G31" s="47"/>
      <c r="H31" s="47"/>
      <c r="I31" s="47"/>
      <c r="J31" s="47"/>
      <c r="K31" s="47"/>
      <c r="L31" s="29"/>
    </row>
    <row r="32" spans="2:12" s="1" customFormat="1" ht="14.45" customHeight="1" x14ac:dyDescent="0.2">
      <c r="B32" s="29"/>
      <c r="F32" s="32" t="s">
        <v>39</v>
      </c>
      <c r="I32" s="32" t="s">
        <v>38</v>
      </c>
      <c r="J32" s="32" t="s">
        <v>40</v>
      </c>
      <c r="L32" s="29"/>
    </row>
    <row r="33" spans="2:12" s="1" customFormat="1" ht="14.45" customHeight="1" x14ac:dyDescent="0.2">
      <c r="B33" s="29"/>
      <c r="D33" s="49" t="s">
        <v>41</v>
      </c>
      <c r="E33" s="24" t="s">
        <v>42</v>
      </c>
      <c r="F33" s="85">
        <f>ROUND((SUM(BE85:BE122)),  2)</f>
        <v>0</v>
      </c>
      <c r="I33" s="86">
        <v>0.21</v>
      </c>
      <c r="J33" s="85">
        <f>ROUND(((SUM(BE85:BE122))*I33),  2)</f>
        <v>0</v>
      </c>
      <c r="L33" s="29"/>
    </row>
    <row r="34" spans="2:12" s="1" customFormat="1" ht="14.45" customHeight="1" x14ac:dyDescent="0.2">
      <c r="B34" s="29"/>
      <c r="E34" s="24" t="s">
        <v>43</v>
      </c>
      <c r="F34" s="85">
        <f>ROUND((SUM(BF85:BF122)),  2)</f>
        <v>0</v>
      </c>
      <c r="I34" s="86">
        <v>0.12</v>
      </c>
      <c r="J34" s="85">
        <f>ROUND(((SUM(BF85:BF122))*I34),  2)</f>
        <v>0</v>
      </c>
      <c r="L34" s="29"/>
    </row>
    <row r="35" spans="2:12" s="1" customFormat="1" ht="14.45" hidden="1" customHeight="1" x14ac:dyDescent="0.2">
      <c r="B35" s="29"/>
      <c r="E35" s="24" t="s">
        <v>44</v>
      </c>
      <c r="F35" s="85">
        <f>ROUND((SUM(BG85:BG122)),  2)</f>
        <v>0</v>
      </c>
      <c r="I35" s="86">
        <v>0.21</v>
      </c>
      <c r="J35" s="85">
        <f>0</f>
        <v>0</v>
      </c>
      <c r="L35" s="29"/>
    </row>
    <row r="36" spans="2:12" s="1" customFormat="1" ht="14.45" hidden="1" customHeight="1" x14ac:dyDescent="0.2">
      <c r="B36" s="29"/>
      <c r="E36" s="24" t="s">
        <v>45</v>
      </c>
      <c r="F36" s="85">
        <f>ROUND((SUM(BH85:BH122)),  2)</f>
        <v>0</v>
      </c>
      <c r="I36" s="86">
        <v>0.12</v>
      </c>
      <c r="J36" s="85">
        <f>0</f>
        <v>0</v>
      </c>
      <c r="L36" s="29"/>
    </row>
    <row r="37" spans="2:12" s="1" customFormat="1" ht="14.45" hidden="1" customHeight="1" x14ac:dyDescent="0.2">
      <c r="B37" s="29"/>
      <c r="E37" s="24" t="s">
        <v>46</v>
      </c>
      <c r="F37" s="85">
        <f>ROUND((SUM(BI85:BI122)),  2)</f>
        <v>0</v>
      </c>
      <c r="I37" s="86">
        <v>0</v>
      </c>
      <c r="J37" s="85">
        <f>0</f>
        <v>0</v>
      </c>
      <c r="L37" s="29"/>
    </row>
    <row r="38" spans="2:12" s="1" customFormat="1" ht="6.95" customHeight="1" x14ac:dyDescent="0.2">
      <c r="B38" s="29"/>
      <c r="L38" s="29"/>
    </row>
    <row r="39" spans="2:12" s="1" customFormat="1" ht="25.35" customHeight="1" x14ac:dyDescent="0.2">
      <c r="B39" s="29"/>
      <c r="C39" s="87"/>
      <c r="D39" s="88" t="s">
        <v>47</v>
      </c>
      <c r="E39" s="51"/>
      <c r="F39" s="51"/>
      <c r="G39" s="89" t="s">
        <v>48</v>
      </c>
      <c r="H39" s="90" t="s">
        <v>49</v>
      </c>
      <c r="I39" s="51"/>
      <c r="J39" s="91">
        <f>SUM(J30:J37)</f>
        <v>0</v>
      </c>
      <c r="K39" s="92"/>
      <c r="L39" s="29"/>
    </row>
    <row r="40" spans="2:12" s="1" customFormat="1" ht="14.45" customHeight="1" x14ac:dyDescent="0.2">
      <c r="B40" s="38"/>
      <c r="C40" s="39"/>
      <c r="D40" s="39"/>
      <c r="E40" s="39"/>
      <c r="F40" s="39"/>
      <c r="G40" s="39"/>
      <c r="H40" s="39"/>
      <c r="I40" s="39"/>
      <c r="J40" s="39"/>
      <c r="K40" s="39"/>
      <c r="L40" s="29"/>
    </row>
    <row r="44" spans="2:12" s="1" customFormat="1" ht="6.95" customHeight="1" x14ac:dyDescent="0.2">
      <c r="B44" s="40"/>
      <c r="C44" s="41"/>
      <c r="D44" s="41"/>
      <c r="E44" s="41"/>
      <c r="F44" s="41"/>
      <c r="G44" s="41"/>
      <c r="H44" s="41"/>
      <c r="I44" s="41"/>
      <c r="J44" s="41"/>
      <c r="K44" s="41"/>
      <c r="L44" s="29"/>
    </row>
    <row r="45" spans="2:12" s="1" customFormat="1" ht="24.95" customHeight="1" x14ac:dyDescent="0.2">
      <c r="B45" s="29"/>
      <c r="C45" s="18" t="s">
        <v>88</v>
      </c>
      <c r="L45" s="29"/>
    </row>
    <row r="46" spans="2:12" s="1" customFormat="1" ht="6.95" customHeight="1" x14ac:dyDescent="0.2">
      <c r="B46" s="29"/>
      <c r="L46" s="29"/>
    </row>
    <row r="47" spans="2:12" s="1" customFormat="1" ht="12" customHeight="1" x14ac:dyDescent="0.2">
      <c r="B47" s="29"/>
      <c r="C47" s="24" t="s">
        <v>16</v>
      </c>
      <c r="L47" s="29"/>
    </row>
    <row r="48" spans="2:12" s="1" customFormat="1" ht="16.5" customHeight="1" x14ac:dyDescent="0.2">
      <c r="B48" s="29"/>
      <c r="E48" s="280" t="str">
        <f>E7</f>
        <v>Úprava běžeckých tras v Ruprechticích</v>
      </c>
      <c r="F48" s="281"/>
      <c r="G48" s="281"/>
      <c r="H48" s="281"/>
      <c r="L48" s="29"/>
    </row>
    <row r="49" spans="2:47" s="1" customFormat="1" ht="12" customHeight="1" x14ac:dyDescent="0.2">
      <c r="B49" s="29"/>
      <c r="C49" s="24" t="s">
        <v>86</v>
      </c>
      <c r="L49" s="29"/>
    </row>
    <row r="50" spans="2:47" s="1" customFormat="1" ht="16.5" customHeight="1" x14ac:dyDescent="0.2">
      <c r="B50" s="29"/>
      <c r="E50" s="262" t="str">
        <f>E9</f>
        <v>SO 101 - Rekonstrukce lesního chodníku</v>
      </c>
      <c r="F50" s="282"/>
      <c r="G50" s="282"/>
      <c r="H50" s="282"/>
      <c r="L50" s="29"/>
    </row>
    <row r="51" spans="2:47" s="1" customFormat="1" ht="6.95" customHeight="1" x14ac:dyDescent="0.2">
      <c r="B51" s="29"/>
      <c r="L51" s="29"/>
    </row>
    <row r="52" spans="2:47" s="1" customFormat="1" ht="12" customHeight="1" x14ac:dyDescent="0.2">
      <c r="B52" s="29"/>
      <c r="C52" s="24" t="s">
        <v>21</v>
      </c>
      <c r="F52" s="22" t="str">
        <f>F12</f>
        <v>Liberec</v>
      </c>
      <c r="I52" s="24" t="s">
        <v>23</v>
      </c>
      <c r="J52" s="46" t="str">
        <f>IF(J12="","",J12)</f>
        <v>30. 6. 2025</v>
      </c>
      <c r="L52" s="29"/>
    </row>
    <row r="53" spans="2:47" s="1" customFormat="1" ht="6.95" customHeight="1" x14ac:dyDescent="0.2">
      <c r="B53" s="29"/>
      <c r="L53" s="29"/>
    </row>
    <row r="54" spans="2:47" s="1" customFormat="1" ht="15.2" customHeight="1" x14ac:dyDescent="0.2">
      <c r="B54" s="29"/>
      <c r="C54" s="24" t="s">
        <v>25</v>
      </c>
      <c r="F54" s="22" t="str">
        <f>E15</f>
        <v>STATUTÁRNÍ MĚSTO LIBEREC</v>
      </c>
      <c r="I54" s="24" t="s">
        <v>31</v>
      </c>
      <c r="J54" s="27" t="str">
        <f>E21</f>
        <v>Ing. Stanislav Koleník</v>
      </c>
      <c r="L54" s="29"/>
    </row>
    <row r="55" spans="2:47" s="1" customFormat="1" ht="15.2" customHeight="1" x14ac:dyDescent="0.2">
      <c r="B55" s="29"/>
      <c r="C55" s="24" t="s">
        <v>29</v>
      </c>
      <c r="F55" s="22" t="str">
        <f>IF(E18="","",E18)</f>
        <v>Vyplň údaj</v>
      </c>
      <c r="I55" s="24" t="s">
        <v>34</v>
      </c>
      <c r="J55" s="27" t="str">
        <f>E24</f>
        <v>Ing. Stanislav Koleník</v>
      </c>
      <c r="L55" s="29"/>
    </row>
    <row r="56" spans="2:47" s="1" customFormat="1" ht="10.35" customHeight="1" x14ac:dyDescent="0.2">
      <c r="B56" s="29"/>
      <c r="L56" s="29"/>
    </row>
    <row r="57" spans="2:47" s="1" customFormat="1" ht="29.25" customHeight="1" x14ac:dyDescent="0.2">
      <c r="B57" s="29"/>
      <c r="C57" s="93" t="s">
        <v>89</v>
      </c>
      <c r="D57" s="87"/>
      <c r="E57" s="87"/>
      <c r="F57" s="87"/>
      <c r="G57" s="87"/>
      <c r="H57" s="87"/>
      <c r="I57" s="87"/>
      <c r="J57" s="94" t="s">
        <v>90</v>
      </c>
      <c r="K57" s="87"/>
      <c r="L57" s="29"/>
    </row>
    <row r="58" spans="2:47" s="1" customFormat="1" ht="10.35" customHeight="1" x14ac:dyDescent="0.2">
      <c r="B58" s="29"/>
      <c r="L58" s="29"/>
    </row>
    <row r="59" spans="2:47" s="1" customFormat="1" ht="22.9" customHeight="1" x14ac:dyDescent="0.2">
      <c r="B59" s="29"/>
      <c r="C59" s="95" t="s">
        <v>69</v>
      </c>
      <c r="J59" s="60">
        <f>J85</f>
        <v>0</v>
      </c>
      <c r="L59" s="29"/>
      <c r="AU59" s="14" t="s">
        <v>91</v>
      </c>
    </row>
    <row r="60" spans="2:47" s="8" customFormat="1" ht="24.95" customHeight="1" x14ac:dyDescent="0.2">
      <c r="B60" s="96"/>
      <c r="D60" s="97" t="s">
        <v>92</v>
      </c>
      <c r="E60" s="98"/>
      <c r="F60" s="98"/>
      <c r="G60" s="98"/>
      <c r="H60" s="98"/>
      <c r="I60" s="98"/>
      <c r="J60" s="99">
        <f>J86</f>
        <v>0</v>
      </c>
      <c r="L60" s="96"/>
    </row>
    <row r="61" spans="2:47" s="9" customFormat="1" ht="19.899999999999999" customHeight="1" x14ac:dyDescent="0.2">
      <c r="B61" s="100"/>
      <c r="D61" s="101" t="s">
        <v>93</v>
      </c>
      <c r="E61" s="102"/>
      <c r="F61" s="102"/>
      <c r="G61" s="102"/>
      <c r="H61" s="102"/>
      <c r="I61" s="102"/>
      <c r="J61" s="103">
        <f>J87</f>
        <v>0</v>
      </c>
      <c r="L61" s="100"/>
    </row>
    <row r="62" spans="2:47" s="9" customFormat="1" ht="19.899999999999999" customHeight="1" x14ac:dyDescent="0.2">
      <c r="B62" s="100"/>
      <c r="D62" s="101" t="s">
        <v>94</v>
      </c>
      <c r="E62" s="102"/>
      <c r="F62" s="102"/>
      <c r="G62" s="102"/>
      <c r="H62" s="102"/>
      <c r="I62" s="102"/>
      <c r="J62" s="103">
        <f>J111</f>
        <v>0</v>
      </c>
      <c r="L62" s="100"/>
    </row>
    <row r="63" spans="2:47" s="9" customFormat="1" ht="19.899999999999999" customHeight="1" x14ac:dyDescent="0.2">
      <c r="B63" s="100"/>
      <c r="D63" s="101" t="s">
        <v>95</v>
      </c>
      <c r="E63" s="102"/>
      <c r="F63" s="102"/>
      <c r="G63" s="102"/>
      <c r="H63" s="102"/>
      <c r="I63" s="102"/>
      <c r="J63" s="103">
        <f>J116</f>
        <v>0</v>
      </c>
      <c r="L63" s="100"/>
    </row>
    <row r="64" spans="2:47" s="8" customFormat="1" ht="24.95" customHeight="1" x14ac:dyDescent="0.2">
      <c r="B64" s="96"/>
      <c r="D64" s="97" t="s">
        <v>96</v>
      </c>
      <c r="E64" s="98"/>
      <c r="F64" s="98"/>
      <c r="G64" s="98"/>
      <c r="H64" s="98"/>
      <c r="I64" s="98"/>
      <c r="J64" s="99">
        <f>J119</f>
        <v>0</v>
      </c>
      <c r="L64" s="96"/>
    </row>
    <row r="65" spans="2:12" s="9" customFormat="1" ht="19.899999999999999" customHeight="1" x14ac:dyDescent="0.2">
      <c r="B65" s="100"/>
      <c r="D65" s="101" t="s">
        <v>97</v>
      </c>
      <c r="E65" s="102"/>
      <c r="F65" s="102"/>
      <c r="G65" s="102"/>
      <c r="H65" s="102"/>
      <c r="I65" s="102"/>
      <c r="J65" s="103">
        <f>J120</f>
        <v>0</v>
      </c>
      <c r="L65" s="100"/>
    </row>
    <row r="66" spans="2:12" s="1" customFormat="1" ht="21.75" customHeight="1" x14ac:dyDescent="0.2">
      <c r="B66" s="29"/>
      <c r="L66" s="29"/>
    </row>
    <row r="67" spans="2:12" s="1" customFormat="1" ht="6.95" customHeight="1" x14ac:dyDescent="0.2">
      <c r="B67" s="38"/>
      <c r="C67" s="39"/>
      <c r="D67" s="39"/>
      <c r="E67" s="39"/>
      <c r="F67" s="39"/>
      <c r="G67" s="39"/>
      <c r="H67" s="39"/>
      <c r="I67" s="39"/>
      <c r="J67" s="39"/>
      <c r="K67" s="39"/>
      <c r="L67" s="29"/>
    </row>
    <row r="71" spans="2:12" s="1" customFormat="1" ht="6.95" customHeight="1" x14ac:dyDescent="0.2">
      <c r="B71" s="40"/>
      <c r="C71" s="41"/>
      <c r="D71" s="41"/>
      <c r="E71" s="41"/>
      <c r="F71" s="41"/>
      <c r="G71" s="41"/>
      <c r="H71" s="41"/>
      <c r="I71" s="41"/>
      <c r="J71" s="41"/>
      <c r="K71" s="41"/>
      <c r="L71" s="29"/>
    </row>
    <row r="72" spans="2:12" s="1" customFormat="1" ht="24.95" customHeight="1" x14ac:dyDescent="0.2">
      <c r="B72" s="29"/>
      <c r="C72" s="18" t="s">
        <v>98</v>
      </c>
      <c r="L72" s="29"/>
    </row>
    <row r="73" spans="2:12" s="1" customFormat="1" ht="6.95" customHeight="1" x14ac:dyDescent="0.2">
      <c r="B73" s="29"/>
      <c r="L73" s="29"/>
    </row>
    <row r="74" spans="2:12" s="1" customFormat="1" ht="12" customHeight="1" x14ac:dyDescent="0.2">
      <c r="B74" s="29"/>
      <c r="C74" s="24" t="s">
        <v>16</v>
      </c>
      <c r="L74" s="29"/>
    </row>
    <row r="75" spans="2:12" s="1" customFormat="1" ht="16.5" customHeight="1" x14ac:dyDescent="0.2">
      <c r="B75" s="29"/>
      <c r="E75" s="280" t="str">
        <f>E7</f>
        <v>Úprava běžeckých tras v Ruprechticích</v>
      </c>
      <c r="F75" s="281"/>
      <c r="G75" s="281"/>
      <c r="H75" s="281"/>
      <c r="L75" s="29"/>
    </row>
    <row r="76" spans="2:12" s="1" customFormat="1" ht="12" customHeight="1" x14ac:dyDescent="0.2">
      <c r="B76" s="29"/>
      <c r="C76" s="24" t="s">
        <v>86</v>
      </c>
      <c r="L76" s="29"/>
    </row>
    <row r="77" spans="2:12" s="1" customFormat="1" ht="16.5" customHeight="1" x14ac:dyDescent="0.2">
      <c r="B77" s="29"/>
      <c r="E77" s="262" t="str">
        <f>E9</f>
        <v>SO 101 - Rekonstrukce lesního chodníku</v>
      </c>
      <c r="F77" s="282"/>
      <c r="G77" s="282"/>
      <c r="H77" s="282"/>
      <c r="L77" s="29"/>
    </row>
    <row r="78" spans="2:12" s="1" customFormat="1" ht="6.95" customHeight="1" x14ac:dyDescent="0.2">
      <c r="B78" s="29"/>
      <c r="L78" s="29"/>
    </row>
    <row r="79" spans="2:12" s="1" customFormat="1" ht="12" customHeight="1" x14ac:dyDescent="0.2">
      <c r="B79" s="29"/>
      <c r="C79" s="24" t="s">
        <v>21</v>
      </c>
      <c r="F79" s="22" t="str">
        <f>F12</f>
        <v>Liberec</v>
      </c>
      <c r="I79" s="24" t="s">
        <v>23</v>
      </c>
      <c r="J79" s="46" t="str">
        <f>IF(J12="","",J12)</f>
        <v>30. 6. 2025</v>
      </c>
      <c r="L79" s="29"/>
    </row>
    <row r="80" spans="2:12" s="1" customFormat="1" ht="6.95" customHeight="1" x14ac:dyDescent="0.2">
      <c r="B80" s="29"/>
      <c r="L80" s="29"/>
    </row>
    <row r="81" spans="2:65" s="1" customFormat="1" ht="15.2" customHeight="1" x14ac:dyDescent="0.2">
      <c r="B81" s="29"/>
      <c r="C81" s="24" t="s">
        <v>25</v>
      </c>
      <c r="F81" s="22" t="str">
        <f>E15</f>
        <v>STATUTÁRNÍ MĚSTO LIBEREC</v>
      </c>
      <c r="I81" s="24" t="s">
        <v>31</v>
      </c>
      <c r="J81" s="27" t="str">
        <f>E21</f>
        <v>Ing. Stanislav Koleník</v>
      </c>
      <c r="L81" s="29"/>
    </row>
    <row r="82" spans="2:65" s="1" customFormat="1" ht="15.2" customHeight="1" x14ac:dyDescent="0.2">
      <c r="B82" s="29"/>
      <c r="C82" s="24" t="s">
        <v>29</v>
      </c>
      <c r="F82" s="22" t="str">
        <f>IF(E18="","",E18)</f>
        <v>Vyplň údaj</v>
      </c>
      <c r="I82" s="24" t="s">
        <v>34</v>
      </c>
      <c r="J82" s="27" t="str">
        <f>E24</f>
        <v>Ing. Stanislav Koleník</v>
      </c>
      <c r="L82" s="29"/>
    </row>
    <row r="83" spans="2:65" s="1" customFormat="1" ht="10.35" customHeight="1" x14ac:dyDescent="0.2">
      <c r="B83" s="29"/>
      <c r="L83" s="29"/>
    </row>
    <row r="84" spans="2:65" s="10" customFormat="1" ht="29.25" customHeight="1" x14ac:dyDescent="0.2">
      <c r="B84" s="104"/>
      <c r="C84" s="105" t="s">
        <v>99</v>
      </c>
      <c r="D84" s="106" t="s">
        <v>56</v>
      </c>
      <c r="E84" s="106" t="s">
        <v>52</v>
      </c>
      <c r="F84" s="106" t="s">
        <v>53</v>
      </c>
      <c r="G84" s="106" t="s">
        <v>100</v>
      </c>
      <c r="H84" s="106" t="s">
        <v>101</v>
      </c>
      <c r="I84" s="106" t="s">
        <v>102</v>
      </c>
      <c r="J84" s="106" t="s">
        <v>90</v>
      </c>
      <c r="K84" s="107" t="s">
        <v>103</v>
      </c>
      <c r="L84" s="104"/>
      <c r="M84" s="53" t="s">
        <v>19</v>
      </c>
      <c r="N84" s="54" t="s">
        <v>41</v>
      </c>
      <c r="O84" s="54" t="s">
        <v>104</v>
      </c>
      <c r="P84" s="54" t="s">
        <v>105</v>
      </c>
      <c r="Q84" s="54" t="s">
        <v>106</v>
      </c>
      <c r="R84" s="54" t="s">
        <v>107</v>
      </c>
      <c r="S84" s="54" t="s">
        <v>108</v>
      </c>
      <c r="T84" s="55" t="s">
        <v>109</v>
      </c>
    </row>
    <row r="85" spans="2:65" s="1" customFormat="1" ht="22.9" customHeight="1" x14ac:dyDescent="0.25">
      <c r="B85" s="29"/>
      <c r="C85" s="58" t="s">
        <v>110</v>
      </c>
      <c r="J85" s="108">
        <f>BK85</f>
        <v>0</v>
      </c>
      <c r="L85" s="29"/>
      <c r="M85" s="56"/>
      <c r="N85" s="47"/>
      <c r="O85" s="47"/>
      <c r="P85" s="109">
        <f>P86+P119</f>
        <v>0</v>
      </c>
      <c r="Q85" s="47"/>
      <c r="R85" s="109">
        <f>R86+R119</f>
        <v>245.61750000000001</v>
      </c>
      <c r="S85" s="47"/>
      <c r="T85" s="110">
        <f>T86+T119</f>
        <v>0</v>
      </c>
      <c r="AT85" s="14" t="s">
        <v>70</v>
      </c>
      <c r="AU85" s="14" t="s">
        <v>91</v>
      </c>
      <c r="BK85" s="111">
        <f>BK86+BK119</f>
        <v>0</v>
      </c>
    </row>
    <row r="86" spans="2:65" s="11" customFormat="1" ht="25.9" customHeight="1" x14ac:dyDescent="0.2">
      <c r="B86" s="112"/>
      <c r="D86" s="113" t="s">
        <v>70</v>
      </c>
      <c r="E86" s="114" t="s">
        <v>111</v>
      </c>
      <c r="F86" s="114" t="s">
        <v>112</v>
      </c>
      <c r="I86" s="115"/>
      <c r="J86" s="116">
        <f>BK86</f>
        <v>0</v>
      </c>
      <c r="L86" s="112"/>
      <c r="M86" s="117"/>
      <c r="P86" s="118">
        <f>P87+P111+P116</f>
        <v>0</v>
      </c>
      <c r="R86" s="118">
        <f>R87+R111+R116</f>
        <v>245.61750000000001</v>
      </c>
      <c r="T86" s="119">
        <f>T87+T111+T116</f>
        <v>0</v>
      </c>
      <c r="AR86" s="113" t="s">
        <v>79</v>
      </c>
      <c r="AT86" s="120" t="s">
        <v>70</v>
      </c>
      <c r="AU86" s="120" t="s">
        <v>71</v>
      </c>
      <c r="AY86" s="113" t="s">
        <v>113</v>
      </c>
      <c r="BK86" s="121">
        <f>BK87+BK111+BK116</f>
        <v>0</v>
      </c>
    </row>
    <row r="87" spans="2:65" s="11" customFormat="1" ht="22.9" customHeight="1" x14ac:dyDescent="0.2">
      <c r="B87" s="112"/>
      <c r="D87" s="113" t="s">
        <v>70</v>
      </c>
      <c r="E87" s="122" t="s">
        <v>79</v>
      </c>
      <c r="F87" s="122" t="s">
        <v>114</v>
      </c>
      <c r="I87" s="115"/>
      <c r="J87" s="123">
        <f>BK87</f>
        <v>0</v>
      </c>
      <c r="L87" s="112"/>
      <c r="M87" s="117"/>
      <c r="P87" s="118">
        <f>SUM(P88:P110)</f>
        <v>0</v>
      </c>
      <c r="R87" s="118">
        <f>SUM(R88:R110)</f>
        <v>244.8</v>
      </c>
      <c r="T87" s="119">
        <f>SUM(T88:T110)</f>
        <v>0</v>
      </c>
      <c r="AR87" s="113" t="s">
        <v>79</v>
      </c>
      <c r="AT87" s="120" t="s">
        <v>70</v>
      </c>
      <c r="AU87" s="120" t="s">
        <v>79</v>
      </c>
      <c r="AY87" s="113" t="s">
        <v>113</v>
      </c>
      <c r="BK87" s="121">
        <f>SUM(BK88:BK110)</f>
        <v>0</v>
      </c>
    </row>
    <row r="88" spans="2:65" s="1" customFormat="1" ht="49.15" customHeight="1" x14ac:dyDescent="0.2">
      <c r="B88" s="29"/>
      <c r="C88" s="124" t="s">
        <v>79</v>
      </c>
      <c r="D88" s="124" t="s">
        <v>115</v>
      </c>
      <c r="E88" s="125" t="s">
        <v>116</v>
      </c>
      <c r="F88" s="126" t="s">
        <v>117</v>
      </c>
      <c r="G88" s="127" t="s">
        <v>118</v>
      </c>
      <c r="H88" s="128">
        <v>299.60000000000002</v>
      </c>
      <c r="I88" s="129"/>
      <c r="J88" s="130">
        <f>ROUND(I88*H88,2)</f>
        <v>0</v>
      </c>
      <c r="K88" s="126" t="s">
        <v>119</v>
      </c>
      <c r="L88" s="29"/>
      <c r="M88" s="131" t="s">
        <v>19</v>
      </c>
      <c r="N88" s="132" t="s">
        <v>42</v>
      </c>
      <c r="P88" s="133">
        <f>O88*H88</f>
        <v>0</v>
      </c>
      <c r="Q88" s="133">
        <v>0</v>
      </c>
      <c r="R88" s="133">
        <f>Q88*H88</f>
        <v>0</v>
      </c>
      <c r="S88" s="133">
        <v>0</v>
      </c>
      <c r="T88" s="134">
        <f>S88*H88</f>
        <v>0</v>
      </c>
      <c r="AR88" s="135" t="s">
        <v>120</v>
      </c>
      <c r="AT88" s="135" t="s">
        <v>115</v>
      </c>
      <c r="AU88" s="135" t="s">
        <v>81</v>
      </c>
      <c r="AY88" s="14" t="s">
        <v>113</v>
      </c>
      <c r="BE88" s="136">
        <f>IF(N88="základní",J88,0)</f>
        <v>0</v>
      </c>
      <c r="BF88" s="136">
        <f>IF(N88="snížená",J88,0)</f>
        <v>0</v>
      </c>
      <c r="BG88" s="136">
        <f>IF(N88="zákl. přenesená",J88,0)</f>
        <v>0</v>
      </c>
      <c r="BH88" s="136">
        <f>IF(N88="sníž. přenesená",J88,0)</f>
        <v>0</v>
      </c>
      <c r="BI88" s="136">
        <f>IF(N88="nulová",J88,0)</f>
        <v>0</v>
      </c>
      <c r="BJ88" s="14" t="s">
        <v>79</v>
      </c>
      <c r="BK88" s="136">
        <f>ROUND(I88*H88,2)</f>
        <v>0</v>
      </c>
      <c r="BL88" s="14" t="s">
        <v>120</v>
      </c>
      <c r="BM88" s="135" t="s">
        <v>121</v>
      </c>
    </row>
    <row r="89" spans="2:65" s="1" customFormat="1" ht="11.25" x14ac:dyDescent="0.2">
      <c r="B89" s="29"/>
      <c r="D89" s="137" t="s">
        <v>122</v>
      </c>
      <c r="F89" s="138" t="s">
        <v>123</v>
      </c>
      <c r="I89" s="139"/>
      <c r="L89" s="29"/>
      <c r="M89" s="140"/>
      <c r="T89" s="50"/>
      <c r="AT89" s="14" t="s">
        <v>122</v>
      </c>
      <c r="AU89" s="14" t="s">
        <v>81</v>
      </c>
    </row>
    <row r="90" spans="2:65" s="1" customFormat="1" ht="33" customHeight="1" x14ac:dyDescent="0.2">
      <c r="B90" s="29"/>
      <c r="C90" s="124" t="s">
        <v>81</v>
      </c>
      <c r="D90" s="124" t="s">
        <v>115</v>
      </c>
      <c r="E90" s="125" t="s">
        <v>124</v>
      </c>
      <c r="F90" s="126" t="s">
        <v>125</v>
      </c>
      <c r="G90" s="127" t="s">
        <v>118</v>
      </c>
      <c r="H90" s="128">
        <v>299.60000000000002</v>
      </c>
      <c r="I90" s="129"/>
      <c r="J90" s="130">
        <f>ROUND(I90*H90,2)</f>
        <v>0</v>
      </c>
      <c r="K90" s="126" t="s">
        <v>119</v>
      </c>
      <c r="L90" s="29"/>
      <c r="M90" s="131" t="s">
        <v>19</v>
      </c>
      <c r="N90" s="132" t="s">
        <v>42</v>
      </c>
      <c r="P90" s="133">
        <f>O90*H90</f>
        <v>0</v>
      </c>
      <c r="Q90" s="133">
        <v>0</v>
      </c>
      <c r="R90" s="133">
        <f>Q90*H90</f>
        <v>0</v>
      </c>
      <c r="S90" s="133">
        <v>0</v>
      </c>
      <c r="T90" s="134">
        <f>S90*H90</f>
        <v>0</v>
      </c>
      <c r="AR90" s="135" t="s">
        <v>120</v>
      </c>
      <c r="AT90" s="135" t="s">
        <v>115</v>
      </c>
      <c r="AU90" s="135" t="s">
        <v>81</v>
      </c>
      <c r="AY90" s="14" t="s">
        <v>113</v>
      </c>
      <c r="BE90" s="136">
        <f>IF(N90="základní",J90,0)</f>
        <v>0</v>
      </c>
      <c r="BF90" s="136">
        <f>IF(N90="snížená",J90,0)</f>
        <v>0</v>
      </c>
      <c r="BG90" s="136">
        <f>IF(N90="zákl. přenesená",J90,0)</f>
        <v>0</v>
      </c>
      <c r="BH90" s="136">
        <f>IF(N90="sníž. přenesená",J90,0)</f>
        <v>0</v>
      </c>
      <c r="BI90" s="136">
        <f>IF(N90="nulová",J90,0)</f>
        <v>0</v>
      </c>
      <c r="BJ90" s="14" t="s">
        <v>79</v>
      </c>
      <c r="BK90" s="136">
        <f>ROUND(I90*H90,2)</f>
        <v>0</v>
      </c>
      <c r="BL90" s="14" t="s">
        <v>120</v>
      </c>
      <c r="BM90" s="135" t="s">
        <v>126</v>
      </c>
    </row>
    <row r="91" spans="2:65" s="1" customFormat="1" ht="11.25" x14ac:dyDescent="0.2">
      <c r="B91" s="29"/>
      <c r="D91" s="137" t="s">
        <v>122</v>
      </c>
      <c r="F91" s="138" t="s">
        <v>127</v>
      </c>
      <c r="I91" s="139"/>
      <c r="L91" s="29"/>
      <c r="M91" s="140"/>
      <c r="T91" s="50"/>
      <c r="AT91" s="14" t="s">
        <v>122</v>
      </c>
      <c r="AU91" s="14" t="s">
        <v>81</v>
      </c>
    </row>
    <row r="92" spans="2:65" s="1" customFormat="1" ht="62.65" customHeight="1" x14ac:dyDescent="0.2">
      <c r="B92" s="29"/>
      <c r="C92" s="124" t="s">
        <v>128</v>
      </c>
      <c r="D92" s="124" t="s">
        <v>115</v>
      </c>
      <c r="E92" s="125" t="s">
        <v>129</v>
      </c>
      <c r="F92" s="126" t="s">
        <v>130</v>
      </c>
      <c r="G92" s="127" t="s">
        <v>131</v>
      </c>
      <c r="H92" s="128">
        <v>195.92</v>
      </c>
      <c r="I92" s="129"/>
      <c r="J92" s="130">
        <f>ROUND(I92*H92,2)</f>
        <v>0</v>
      </c>
      <c r="K92" s="126" t="s">
        <v>119</v>
      </c>
      <c r="L92" s="29"/>
      <c r="M92" s="131" t="s">
        <v>19</v>
      </c>
      <c r="N92" s="132" t="s">
        <v>42</v>
      </c>
      <c r="P92" s="133">
        <f>O92*H92</f>
        <v>0</v>
      </c>
      <c r="Q92" s="133">
        <v>0</v>
      </c>
      <c r="R92" s="133">
        <f>Q92*H92</f>
        <v>0</v>
      </c>
      <c r="S92" s="133">
        <v>0</v>
      </c>
      <c r="T92" s="134">
        <f>S92*H92</f>
        <v>0</v>
      </c>
      <c r="AR92" s="135" t="s">
        <v>120</v>
      </c>
      <c r="AT92" s="135" t="s">
        <v>115</v>
      </c>
      <c r="AU92" s="135" t="s">
        <v>81</v>
      </c>
      <c r="AY92" s="14" t="s">
        <v>113</v>
      </c>
      <c r="BE92" s="136">
        <f>IF(N92="základní",J92,0)</f>
        <v>0</v>
      </c>
      <c r="BF92" s="136">
        <f>IF(N92="snížená",J92,0)</f>
        <v>0</v>
      </c>
      <c r="BG92" s="136">
        <f>IF(N92="zákl. přenesená",J92,0)</f>
        <v>0</v>
      </c>
      <c r="BH92" s="136">
        <f>IF(N92="sníž. přenesená",J92,0)</f>
        <v>0</v>
      </c>
      <c r="BI92" s="136">
        <f>IF(N92="nulová",J92,0)</f>
        <v>0</v>
      </c>
      <c r="BJ92" s="14" t="s">
        <v>79</v>
      </c>
      <c r="BK92" s="136">
        <f>ROUND(I92*H92,2)</f>
        <v>0</v>
      </c>
      <c r="BL92" s="14" t="s">
        <v>120</v>
      </c>
      <c r="BM92" s="135" t="s">
        <v>132</v>
      </c>
    </row>
    <row r="93" spans="2:65" s="1" customFormat="1" ht="11.25" x14ac:dyDescent="0.2">
      <c r="B93" s="29"/>
      <c r="D93" s="137" t="s">
        <v>122</v>
      </c>
      <c r="F93" s="138" t="s">
        <v>133</v>
      </c>
      <c r="I93" s="139"/>
      <c r="L93" s="29"/>
      <c r="M93" s="140"/>
      <c r="T93" s="50"/>
      <c r="AT93" s="14" t="s">
        <v>122</v>
      </c>
      <c r="AU93" s="14" t="s">
        <v>81</v>
      </c>
    </row>
    <row r="94" spans="2:65" s="1" customFormat="1" ht="62.65" customHeight="1" x14ac:dyDescent="0.2">
      <c r="B94" s="29"/>
      <c r="C94" s="124" t="s">
        <v>120</v>
      </c>
      <c r="D94" s="124" t="s">
        <v>115</v>
      </c>
      <c r="E94" s="125" t="s">
        <v>134</v>
      </c>
      <c r="F94" s="126" t="s">
        <v>135</v>
      </c>
      <c r="G94" s="127" t="s">
        <v>131</v>
      </c>
      <c r="H94" s="128">
        <v>136</v>
      </c>
      <c r="I94" s="129"/>
      <c r="J94" s="130">
        <f>ROUND(I94*H94,2)</f>
        <v>0</v>
      </c>
      <c r="K94" s="126" t="s">
        <v>119</v>
      </c>
      <c r="L94" s="29"/>
      <c r="M94" s="131" t="s">
        <v>19</v>
      </c>
      <c r="N94" s="132" t="s">
        <v>42</v>
      </c>
      <c r="P94" s="133">
        <f>O94*H94</f>
        <v>0</v>
      </c>
      <c r="Q94" s="133">
        <v>0</v>
      </c>
      <c r="R94" s="133">
        <f>Q94*H94</f>
        <v>0</v>
      </c>
      <c r="S94" s="133">
        <v>0</v>
      </c>
      <c r="T94" s="134">
        <f>S94*H94</f>
        <v>0</v>
      </c>
      <c r="AR94" s="135" t="s">
        <v>120</v>
      </c>
      <c r="AT94" s="135" t="s">
        <v>115</v>
      </c>
      <c r="AU94" s="135" t="s">
        <v>81</v>
      </c>
      <c r="AY94" s="14" t="s">
        <v>113</v>
      </c>
      <c r="BE94" s="136">
        <f>IF(N94="základní",J94,0)</f>
        <v>0</v>
      </c>
      <c r="BF94" s="136">
        <f>IF(N94="snížená",J94,0)</f>
        <v>0</v>
      </c>
      <c r="BG94" s="136">
        <f>IF(N94="zákl. přenesená",J94,0)</f>
        <v>0</v>
      </c>
      <c r="BH94" s="136">
        <f>IF(N94="sníž. přenesená",J94,0)</f>
        <v>0</v>
      </c>
      <c r="BI94" s="136">
        <f>IF(N94="nulová",J94,0)</f>
        <v>0</v>
      </c>
      <c r="BJ94" s="14" t="s">
        <v>79</v>
      </c>
      <c r="BK94" s="136">
        <f>ROUND(I94*H94,2)</f>
        <v>0</v>
      </c>
      <c r="BL94" s="14" t="s">
        <v>120</v>
      </c>
      <c r="BM94" s="135" t="s">
        <v>136</v>
      </c>
    </row>
    <row r="95" spans="2:65" s="1" customFormat="1" ht="11.25" x14ac:dyDescent="0.2">
      <c r="B95" s="29"/>
      <c r="D95" s="137" t="s">
        <v>122</v>
      </c>
      <c r="F95" s="138" t="s">
        <v>137</v>
      </c>
      <c r="I95" s="139"/>
      <c r="L95" s="29"/>
      <c r="M95" s="140"/>
      <c r="T95" s="50"/>
      <c r="AT95" s="14" t="s">
        <v>122</v>
      </c>
      <c r="AU95" s="14" t="s">
        <v>81</v>
      </c>
    </row>
    <row r="96" spans="2:65" s="1" customFormat="1" ht="44.25" customHeight="1" x14ac:dyDescent="0.2">
      <c r="B96" s="29"/>
      <c r="C96" s="124" t="s">
        <v>138</v>
      </c>
      <c r="D96" s="124" t="s">
        <v>115</v>
      </c>
      <c r="E96" s="125" t="s">
        <v>139</v>
      </c>
      <c r="F96" s="126" t="s">
        <v>140</v>
      </c>
      <c r="G96" s="127" t="s">
        <v>131</v>
      </c>
      <c r="H96" s="128">
        <v>136</v>
      </c>
      <c r="I96" s="129"/>
      <c r="J96" s="130">
        <f>ROUND(I96*H96,2)</f>
        <v>0</v>
      </c>
      <c r="K96" s="126" t="s">
        <v>119</v>
      </c>
      <c r="L96" s="29"/>
      <c r="M96" s="131" t="s">
        <v>19</v>
      </c>
      <c r="N96" s="132" t="s">
        <v>42</v>
      </c>
      <c r="P96" s="133">
        <f>O96*H96</f>
        <v>0</v>
      </c>
      <c r="Q96" s="133">
        <v>0</v>
      </c>
      <c r="R96" s="133">
        <f>Q96*H96</f>
        <v>0</v>
      </c>
      <c r="S96" s="133">
        <v>0</v>
      </c>
      <c r="T96" s="134">
        <f>S96*H96</f>
        <v>0</v>
      </c>
      <c r="AR96" s="135" t="s">
        <v>120</v>
      </c>
      <c r="AT96" s="135" t="s">
        <v>115</v>
      </c>
      <c r="AU96" s="135" t="s">
        <v>81</v>
      </c>
      <c r="AY96" s="14" t="s">
        <v>113</v>
      </c>
      <c r="BE96" s="136">
        <f>IF(N96="základní",J96,0)</f>
        <v>0</v>
      </c>
      <c r="BF96" s="136">
        <f>IF(N96="snížená",J96,0)</f>
        <v>0</v>
      </c>
      <c r="BG96" s="136">
        <f>IF(N96="zákl. přenesená",J96,0)</f>
        <v>0</v>
      </c>
      <c r="BH96" s="136">
        <f>IF(N96="sníž. přenesená",J96,0)</f>
        <v>0</v>
      </c>
      <c r="BI96" s="136">
        <f>IF(N96="nulová",J96,0)</f>
        <v>0</v>
      </c>
      <c r="BJ96" s="14" t="s">
        <v>79</v>
      </c>
      <c r="BK96" s="136">
        <f>ROUND(I96*H96,2)</f>
        <v>0</v>
      </c>
      <c r="BL96" s="14" t="s">
        <v>120</v>
      </c>
      <c r="BM96" s="135" t="s">
        <v>141</v>
      </c>
    </row>
    <row r="97" spans="2:65" s="1" customFormat="1" ht="11.25" x14ac:dyDescent="0.2">
      <c r="B97" s="29"/>
      <c r="D97" s="137" t="s">
        <v>122</v>
      </c>
      <c r="F97" s="138" t="s">
        <v>142</v>
      </c>
      <c r="I97" s="139"/>
      <c r="L97" s="29"/>
      <c r="M97" s="140"/>
      <c r="T97" s="50"/>
      <c r="AT97" s="14" t="s">
        <v>122</v>
      </c>
      <c r="AU97" s="14" t="s">
        <v>81</v>
      </c>
    </row>
    <row r="98" spans="2:65" s="1" customFormat="1" ht="55.5" customHeight="1" x14ac:dyDescent="0.2">
      <c r="B98" s="29"/>
      <c r="C98" s="124" t="s">
        <v>143</v>
      </c>
      <c r="D98" s="124" t="s">
        <v>115</v>
      </c>
      <c r="E98" s="125" t="s">
        <v>144</v>
      </c>
      <c r="F98" s="126" t="s">
        <v>145</v>
      </c>
      <c r="G98" s="127" t="s">
        <v>131</v>
      </c>
      <c r="H98" s="128">
        <v>136</v>
      </c>
      <c r="I98" s="129"/>
      <c r="J98" s="130">
        <f>ROUND(I98*H98,2)</f>
        <v>0</v>
      </c>
      <c r="K98" s="126" t="s">
        <v>119</v>
      </c>
      <c r="L98" s="29"/>
      <c r="M98" s="131" t="s">
        <v>19</v>
      </c>
      <c r="N98" s="132" t="s">
        <v>42</v>
      </c>
      <c r="P98" s="133">
        <f>O98*H98</f>
        <v>0</v>
      </c>
      <c r="Q98" s="133">
        <v>0</v>
      </c>
      <c r="R98" s="133">
        <f>Q98*H98</f>
        <v>0</v>
      </c>
      <c r="S98" s="133">
        <v>0</v>
      </c>
      <c r="T98" s="134">
        <f>S98*H98</f>
        <v>0</v>
      </c>
      <c r="AR98" s="135" t="s">
        <v>120</v>
      </c>
      <c r="AT98" s="135" t="s">
        <v>115</v>
      </c>
      <c r="AU98" s="135" t="s">
        <v>81</v>
      </c>
      <c r="AY98" s="14" t="s">
        <v>113</v>
      </c>
      <c r="BE98" s="136">
        <f>IF(N98="základní",J98,0)</f>
        <v>0</v>
      </c>
      <c r="BF98" s="136">
        <f>IF(N98="snížená",J98,0)</f>
        <v>0</v>
      </c>
      <c r="BG98" s="136">
        <f>IF(N98="zákl. přenesená",J98,0)</f>
        <v>0</v>
      </c>
      <c r="BH98" s="136">
        <f>IF(N98="sníž. přenesená",J98,0)</f>
        <v>0</v>
      </c>
      <c r="BI98" s="136">
        <f>IF(N98="nulová",J98,0)</f>
        <v>0</v>
      </c>
      <c r="BJ98" s="14" t="s">
        <v>79</v>
      </c>
      <c r="BK98" s="136">
        <f>ROUND(I98*H98,2)</f>
        <v>0</v>
      </c>
      <c r="BL98" s="14" t="s">
        <v>120</v>
      </c>
      <c r="BM98" s="135" t="s">
        <v>146</v>
      </c>
    </row>
    <row r="99" spans="2:65" s="1" customFormat="1" ht="11.25" x14ac:dyDescent="0.2">
      <c r="B99" s="29"/>
      <c r="D99" s="137" t="s">
        <v>122</v>
      </c>
      <c r="F99" s="138" t="s">
        <v>147</v>
      </c>
      <c r="I99" s="139"/>
      <c r="L99" s="29"/>
      <c r="M99" s="140"/>
      <c r="T99" s="50"/>
      <c r="AT99" s="14" t="s">
        <v>122</v>
      </c>
      <c r="AU99" s="14" t="s">
        <v>81</v>
      </c>
    </row>
    <row r="100" spans="2:65" s="1" customFormat="1" ht="16.5" customHeight="1" x14ac:dyDescent="0.2">
      <c r="B100" s="29"/>
      <c r="C100" s="141" t="s">
        <v>148</v>
      </c>
      <c r="D100" s="141" t="s">
        <v>149</v>
      </c>
      <c r="E100" s="142" t="s">
        <v>150</v>
      </c>
      <c r="F100" s="143" t="s">
        <v>151</v>
      </c>
      <c r="G100" s="144" t="s">
        <v>152</v>
      </c>
      <c r="H100" s="145">
        <v>244.8</v>
      </c>
      <c r="I100" s="146"/>
      <c r="J100" s="147">
        <f>ROUND(I100*H100,2)</f>
        <v>0</v>
      </c>
      <c r="K100" s="143" t="s">
        <v>19</v>
      </c>
      <c r="L100" s="148"/>
      <c r="M100" s="149" t="s">
        <v>19</v>
      </c>
      <c r="N100" s="150" t="s">
        <v>42</v>
      </c>
      <c r="P100" s="133">
        <f>O100*H100</f>
        <v>0</v>
      </c>
      <c r="Q100" s="133">
        <v>1</v>
      </c>
      <c r="R100" s="133">
        <f>Q100*H100</f>
        <v>244.8</v>
      </c>
      <c r="S100" s="133">
        <v>0</v>
      </c>
      <c r="T100" s="134">
        <f>S100*H100</f>
        <v>0</v>
      </c>
      <c r="AR100" s="135" t="s">
        <v>153</v>
      </c>
      <c r="AT100" s="135" t="s">
        <v>149</v>
      </c>
      <c r="AU100" s="135" t="s">
        <v>81</v>
      </c>
      <c r="AY100" s="14" t="s">
        <v>113</v>
      </c>
      <c r="BE100" s="136">
        <f>IF(N100="základní",J100,0)</f>
        <v>0</v>
      </c>
      <c r="BF100" s="136">
        <f>IF(N100="snížená",J100,0)</f>
        <v>0</v>
      </c>
      <c r="BG100" s="136">
        <f>IF(N100="zákl. přenesená",J100,0)</f>
        <v>0</v>
      </c>
      <c r="BH100" s="136">
        <f>IF(N100="sníž. přenesená",J100,0)</f>
        <v>0</v>
      </c>
      <c r="BI100" s="136">
        <f>IF(N100="nulová",J100,0)</f>
        <v>0</v>
      </c>
      <c r="BJ100" s="14" t="s">
        <v>79</v>
      </c>
      <c r="BK100" s="136">
        <f>ROUND(I100*H100,2)</f>
        <v>0</v>
      </c>
      <c r="BL100" s="14" t="s">
        <v>120</v>
      </c>
      <c r="BM100" s="135" t="s">
        <v>154</v>
      </c>
    </row>
    <row r="101" spans="2:65" s="1" customFormat="1" ht="37.9" customHeight="1" x14ac:dyDescent="0.2">
      <c r="B101" s="29"/>
      <c r="C101" s="124" t="s">
        <v>153</v>
      </c>
      <c r="D101" s="124" t="s">
        <v>115</v>
      </c>
      <c r="E101" s="125" t="s">
        <v>155</v>
      </c>
      <c r="F101" s="126" t="s">
        <v>156</v>
      </c>
      <c r="G101" s="127" t="s">
        <v>131</v>
      </c>
      <c r="H101" s="128">
        <v>59.92</v>
      </c>
      <c r="I101" s="129"/>
      <c r="J101" s="130">
        <f>ROUND(I101*H101,2)</f>
        <v>0</v>
      </c>
      <c r="K101" s="126" t="s">
        <v>119</v>
      </c>
      <c r="L101" s="29"/>
      <c r="M101" s="131" t="s">
        <v>19</v>
      </c>
      <c r="N101" s="132" t="s">
        <v>42</v>
      </c>
      <c r="P101" s="133">
        <f>O101*H101</f>
        <v>0</v>
      </c>
      <c r="Q101" s="133">
        <v>0</v>
      </c>
      <c r="R101" s="133">
        <f>Q101*H101</f>
        <v>0</v>
      </c>
      <c r="S101" s="133">
        <v>0</v>
      </c>
      <c r="T101" s="134">
        <f>S101*H101</f>
        <v>0</v>
      </c>
      <c r="AR101" s="135" t="s">
        <v>120</v>
      </c>
      <c r="AT101" s="135" t="s">
        <v>115</v>
      </c>
      <c r="AU101" s="135" t="s">
        <v>81</v>
      </c>
      <c r="AY101" s="14" t="s">
        <v>113</v>
      </c>
      <c r="BE101" s="136">
        <f>IF(N101="základní",J101,0)</f>
        <v>0</v>
      </c>
      <c r="BF101" s="136">
        <f>IF(N101="snížená",J101,0)</f>
        <v>0</v>
      </c>
      <c r="BG101" s="136">
        <f>IF(N101="zákl. přenesená",J101,0)</f>
        <v>0</v>
      </c>
      <c r="BH101" s="136">
        <f>IF(N101="sníž. přenesená",J101,0)</f>
        <v>0</v>
      </c>
      <c r="BI101" s="136">
        <f>IF(N101="nulová",J101,0)</f>
        <v>0</v>
      </c>
      <c r="BJ101" s="14" t="s">
        <v>79</v>
      </c>
      <c r="BK101" s="136">
        <f>ROUND(I101*H101,2)</f>
        <v>0</v>
      </c>
      <c r="BL101" s="14" t="s">
        <v>120</v>
      </c>
      <c r="BM101" s="135" t="s">
        <v>157</v>
      </c>
    </row>
    <row r="102" spans="2:65" s="1" customFormat="1" ht="11.25" x14ac:dyDescent="0.2">
      <c r="B102" s="29"/>
      <c r="D102" s="137" t="s">
        <v>122</v>
      </c>
      <c r="F102" s="138" t="s">
        <v>158</v>
      </c>
      <c r="I102" s="139"/>
      <c r="L102" s="29"/>
      <c r="M102" s="140"/>
      <c r="T102" s="50"/>
      <c r="AT102" s="14" t="s">
        <v>122</v>
      </c>
      <c r="AU102" s="14" t="s">
        <v>81</v>
      </c>
    </row>
    <row r="103" spans="2:65" s="1" customFormat="1" ht="37.9" customHeight="1" x14ac:dyDescent="0.2">
      <c r="B103" s="29"/>
      <c r="C103" s="124" t="s">
        <v>159</v>
      </c>
      <c r="D103" s="124" t="s">
        <v>115</v>
      </c>
      <c r="E103" s="125" t="s">
        <v>160</v>
      </c>
      <c r="F103" s="126" t="s">
        <v>161</v>
      </c>
      <c r="G103" s="127" t="s">
        <v>131</v>
      </c>
      <c r="H103" s="128">
        <v>136</v>
      </c>
      <c r="I103" s="129"/>
      <c r="J103" s="130">
        <f>ROUND(I103*H103,2)</f>
        <v>0</v>
      </c>
      <c r="K103" s="126" t="s">
        <v>119</v>
      </c>
      <c r="L103" s="29"/>
      <c r="M103" s="131" t="s">
        <v>19</v>
      </c>
      <c r="N103" s="132" t="s">
        <v>42</v>
      </c>
      <c r="P103" s="133">
        <f>O103*H103</f>
        <v>0</v>
      </c>
      <c r="Q103" s="133">
        <v>0</v>
      </c>
      <c r="R103" s="133">
        <f>Q103*H103</f>
        <v>0</v>
      </c>
      <c r="S103" s="133">
        <v>0</v>
      </c>
      <c r="T103" s="134">
        <f>S103*H103</f>
        <v>0</v>
      </c>
      <c r="AR103" s="135" t="s">
        <v>120</v>
      </c>
      <c r="AT103" s="135" t="s">
        <v>115</v>
      </c>
      <c r="AU103" s="135" t="s">
        <v>81</v>
      </c>
      <c r="AY103" s="14" t="s">
        <v>113</v>
      </c>
      <c r="BE103" s="136">
        <f>IF(N103="základní",J103,0)</f>
        <v>0</v>
      </c>
      <c r="BF103" s="136">
        <f>IF(N103="snížená",J103,0)</f>
        <v>0</v>
      </c>
      <c r="BG103" s="136">
        <f>IF(N103="zákl. přenesená",J103,0)</f>
        <v>0</v>
      </c>
      <c r="BH103" s="136">
        <f>IF(N103="sníž. přenesená",J103,0)</f>
        <v>0</v>
      </c>
      <c r="BI103" s="136">
        <f>IF(N103="nulová",J103,0)</f>
        <v>0</v>
      </c>
      <c r="BJ103" s="14" t="s">
        <v>79</v>
      </c>
      <c r="BK103" s="136">
        <f>ROUND(I103*H103,2)</f>
        <v>0</v>
      </c>
      <c r="BL103" s="14" t="s">
        <v>120</v>
      </c>
      <c r="BM103" s="135" t="s">
        <v>162</v>
      </c>
    </row>
    <row r="104" spans="2:65" s="1" customFormat="1" ht="11.25" x14ac:dyDescent="0.2">
      <c r="B104" s="29"/>
      <c r="D104" s="137" t="s">
        <v>122</v>
      </c>
      <c r="F104" s="138" t="s">
        <v>163</v>
      </c>
      <c r="I104" s="139"/>
      <c r="L104" s="29"/>
      <c r="M104" s="140"/>
      <c r="T104" s="50"/>
      <c r="AT104" s="14" t="s">
        <v>122</v>
      </c>
      <c r="AU104" s="14" t="s">
        <v>81</v>
      </c>
    </row>
    <row r="105" spans="2:65" s="1" customFormat="1" ht="24.2" customHeight="1" x14ac:dyDescent="0.2">
      <c r="B105" s="29"/>
      <c r="C105" s="124" t="s">
        <v>164</v>
      </c>
      <c r="D105" s="124" t="s">
        <v>115</v>
      </c>
      <c r="E105" s="125" t="s">
        <v>165</v>
      </c>
      <c r="F105" s="126" t="s">
        <v>166</v>
      </c>
      <c r="G105" s="127" t="s">
        <v>118</v>
      </c>
      <c r="H105" s="128">
        <v>331.5</v>
      </c>
      <c r="I105" s="129"/>
      <c r="J105" s="130">
        <f>ROUND(I105*H105,2)</f>
        <v>0</v>
      </c>
      <c r="K105" s="126" t="s">
        <v>119</v>
      </c>
      <c r="L105" s="29"/>
      <c r="M105" s="131" t="s">
        <v>19</v>
      </c>
      <c r="N105" s="132" t="s">
        <v>42</v>
      </c>
      <c r="P105" s="133">
        <f>O105*H105</f>
        <v>0</v>
      </c>
      <c r="Q105" s="133">
        <v>0</v>
      </c>
      <c r="R105" s="133">
        <f>Q105*H105</f>
        <v>0</v>
      </c>
      <c r="S105" s="133">
        <v>0</v>
      </c>
      <c r="T105" s="134">
        <f>S105*H105</f>
        <v>0</v>
      </c>
      <c r="AR105" s="135" t="s">
        <v>120</v>
      </c>
      <c r="AT105" s="135" t="s">
        <v>115</v>
      </c>
      <c r="AU105" s="135" t="s">
        <v>81</v>
      </c>
      <c r="AY105" s="14" t="s">
        <v>113</v>
      </c>
      <c r="BE105" s="136">
        <f>IF(N105="základní",J105,0)</f>
        <v>0</v>
      </c>
      <c r="BF105" s="136">
        <f>IF(N105="snížená",J105,0)</f>
        <v>0</v>
      </c>
      <c r="BG105" s="136">
        <f>IF(N105="zákl. přenesená",J105,0)</f>
        <v>0</v>
      </c>
      <c r="BH105" s="136">
        <f>IF(N105="sníž. přenesená",J105,0)</f>
        <v>0</v>
      </c>
      <c r="BI105" s="136">
        <f>IF(N105="nulová",J105,0)</f>
        <v>0</v>
      </c>
      <c r="BJ105" s="14" t="s">
        <v>79</v>
      </c>
      <c r="BK105" s="136">
        <f>ROUND(I105*H105,2)</f>
        <v>0</v>
      </c>
      <c r="BL105" s="14" t="s">
        <v>120</v>
      </c>
      <c r="BM105" s="135" t="s">
        <v>167</v>
      </c>
    </row>
    <row r="106" spans="2:65" s="1" customFormat="1" ht="11.25" x14ac:dyDescent="0.2">
      <c r="B106" s="29"/>
      <c r="D106" s="137" t="s">
        <v>122</v>
      </c>
      <c r="F106" s="138" t="s">
        <v>168</v>
      </c>
      <c r="I106" s="139"/>
      <c r="L106" s="29"/>
      <c r="M106" s="140"/>
      <c r="T106" s="50"/>
      <c r="AT106" s="14" t="s">
        <v>122</v>
      </c>
      <c r="AU106" s="14" t="s">
        <v>81</v>
      </c>
    </row>
    <row r="107" spans="2:65" s="1" customFormat="1" ht="49.15" customHeight="1" x14ac:dyDescent="0.2">
      <c r="B107" s="29"/>
      <c r="C107" s="124" t="s">
        <v>169</v>
      </c>
      <c r="D107" s="124" t="s">
        <v>115</v>
      </c>
      <c r="E107" s="125" t="s">
        <v>170</v>
      </c>
      <c r="F107" s="126" t="s">
        <v>171</v>
      </c>
      <c r="G107" s="127" t="s">
        <v>118</v>
      </c>
      <c r="H107" s="128">
        <v>11.62</v>
      </c>
      <c r="I107" s="129"/>
      <c r="J107" s="130">
        <f>ROUND(I107*H107,2)</f>
        <v>0</v>
      </c>
      <c r="K107" s="126" t="s">
        <v>119</v>
      </c>
      <c r="L107" s="29"/>
      <c r="M107" s="131" t="s">
        <v>19</v>
      </c>
      <c r="N107" s="132" t="s">
        <v>42</v>
      </c>
      <c r="P107" s="133">
        <f>O107*H107</f>
        <v>0</v>
      </c>
      <c r="Q107" s="133">
        <v>0</v>
      </c>
      <c r="R107" s="133">
        <f>Q107*H107</f>
        <v>0</v>
      </c>
      <c r="S107" s="133">
        <v>0</v>
      </c>
      <c r="T107" s="134">
        <f>S107*H107</f>
        <v>0</v>
      </c>
      <c r="AR107" s="135" t="s">
        <v>120</v>
      </c>
      <c r="AT107" s="135" t="s">
        <v>115</v>
      </c>
      <c r="AU107" s="135" t="s">
        <v>81</v>
      </c>
      <c r="AY107" s="14" t="s">
        <v>113</v>
      </c>
      <c r="BE107" s="136">
        <f>IF(N107="základní",J107,0)</f>
        <v>0</v>
      </c>
      <c r="BF107" s="136">
        <f>IF(N107="snížená",J107,0)</f>
        <v>0</v>
      </c>
      <c r="BG107" s="136">
        <f>IF(N107="zákl. přenesená",J107,0)</f>
        <v>0</v>
      </c>
      <c r="BH107" s="136">
        <f>IF(N107="sníž. přenesená",J107,0)</f>
        <v>0</v>
      </c>
      <c r="BI107" s="136">
        <f>IF(N107="nulová",J107,0)</f>
        <v>0</v>
      </c>
      <c r="BJ107" s="14" t="s">
        <v>79</v>
      </c>
      <c r="BK107" s="136">
        <f>ROUND(I107*H107,2)</f>
        <v>0</v>
      </c>
      <c r="BL107" s="14" t="s">
        <v>120</v>
      </c>
      <c r="BM107" s="135" t="s">
        <v>172</v>
      </c>
    </row>
    <row r="108" spans="2:65" s="1" customFormat="1" ht="11.25" x14ac:dyDescent="0.2">
      <c r="B108" s="29"/>
      <c r="D108" s="137" t="s">
        <v>122</v>
      </c>
      <c r="F108" s="138" t="s">
        <v>173</v>
      </c>
      <c r="I108" s="139"/>
      <c r="L108" s="29"/>
      <c r="M108" s="140"/>
      <c r="T108" s="50"/>
      <c r="AT108" s="14" t="s">
        <v>122</v>
      </c>
      <c r="AU108" s="14" t="s">
        <v>81</v>
      </c>
    </row>
    <row r="109" spans="2:65" s="1" customFormat="1" ht="37.9" customHeight="1" x14ac:dyDescent="0.2">
      <c r="B109" s="29"/>
      <c r="C109" s="124" t="s">
        <v>8</v>
      </c>
      <c r="D109" s="124" t="s">
        <v>115</v>
      </c>
      <c r="E109" s="125" t="s">
        <v>174</v>
      </c>
      <c r="F109" s="126" t="s">
        <v>175</v>
      </c>
      <c r="G109" s="127" t="s">
        <v>118</v>
      </c>
      <c r="H109" s="128">
        <v>98.92</v>
      </c>
      <c r="I109" s="129"/>
      <c r="J109" s="130">
        <f>ROUND(I109*H109,2)</f>
        <v>0</v>
      </c>
      <c r="K109" s="126" t="s">
        <v>119</v>
      </c>
      <c r="L109" s="29"/>
      <c r="M109" s="131" t="s">
        <v>19</v>
      </c>
      <c r="N109" s="132" t="s">
        <v>42</v>
      </c>
      <c r="P109" s="133">
        <f>O109*H109</f>
        <v>0</v>
      </c>
      <c r="Q109" s="133">
        <v>0</v>
      </c>
      <c r="R109" s="133">
        <f>Q109*H109</f>
        <v>0</v>
      </c>
      <c r="S109" s="133">
        <v>0</v>
      </c>
      <c r="T109" s="134">
        <f>S109*H109</f>
        <v>0</v>
      </c>
      <c r="AR109" s="135" t="s">
        <v>120</v>
      </c>
      <c r="AT109" s="135" t="s">
        <v>115</v>
      </c>
      <c r="AU109" s="135" t="s">
        <v>81</v>
      </c>
      <c r="AY109" s="14" t="s">
        <v>113</v>
      </c>
      <c r="BE109" s="136">
        <f>IF(N109="základní",J109,0)</f>
        <v>0</v>
      </c>
      <c r="BF109" s="136">
        <f>IF(N109="snížená",J109,0)</f>
        <v>0</v>
      </c>
      <c r="BG109" s="136">
        <f>IF(N109="zákl. přenesená",J109,0)</f>
        <v>0</v>
      </c>
      <c r="BH109" s="136">
        <f>IF(N109="sníž. přenesená",J109,0)</f>
        <v>0</v>
      </c>
      <c r="BI109" s="136">
        <f>IF(N109="nulová",J109,0)</f>
        <v>0</v>
      </c>
      <c r="BJ109" s="14" t="s">
        <v>79</v>
      </c>
      <c r="BK109" s="136">
        <f>ROUND(I109*H109,2)</f>
        <v>0</v>
      </c>
      <c r="BL109" s="14" t="s">
        <v>120</v>
      </c>
      <c r="BM109" s="135" t="s">
        <v>176</v>
      </c>
    </row>
    <row r="110" spans="2:65" s="1" customFormat="1" ht="11.25" x14ac:dyDescent="0.2">
      <c r="B110" s="29"/>
      <c r="D110" s="137" t="s">
        <v>122</v>
      </c>
      <c r="F110" s="138" t="s">
        <v>177</v>
      </c>
      <c r="I110" s="139"/>
      <c r="L110" s="29"/>
      <c r="M110" s="140"/>
      <c r="T110" s="50"/>
      <c r="AT110" s="14" t="s">
        <v>122</v>
      </c>
      <c r="AU110" s="14" t="s">
        <v>81</v>
      </c>
    </row>
    <row r="111" spans="2:65" s="11" customFormat="1" ht="22.9" customHeight="1" x14ac:dyDescent="0.2">
      <c r="B111" s="112"/>
      <c r="D111" s="113" t="s">
        <v>70</v>
      </c>
      <c r="E111" s="122" t="s">
        <v>138</v>
      </c>
      <c r="F111" s="122" t="s">
        <v>178</v>
      </c>
      <c r="I111" s="115"/>
      <c r="J111" s="123">
        <f>BK111</f>
        <v>0</v>
      </c>
      <c r="L111" s="112"/>
      <c r="M111" s="117"/>
      <c r="P111" s="118">
        <f>SUM(P112:P115)</f>
        <v>0</v>
      </c>
      <c r="R111" s="118">
        <f>SUM(R112:R115)</f>
        <v>0.8175</v>
      </c>
      <c r="T111" s="119">
        <f>SUM(T112:T115)</f>
        <v>0</v>
      </c>
      <c r="AR111" s="113" t="s">
        <v>79</v>
      </c>
      <c r="AT111" s="120" t="s">
        <v>70</v>
      </c>
      <c r="AU111" s="120" t="s">
        <v>79</v>
      </c>
      <c r="AY111" s="113" t="s">
        <v>113</v>
      </c>
      <c r="BK111" s="121">
        <f>SUM(BK112:BK115)</f>
        <v>0</v>
      </c>
    </row>
    <row r="112" spans="2:65" s="1" customFormat="1" ht="37.9" customHeight="1" x14ac:dyDescent="0.2">
      <c r="B112" s="29"/>
      <c r="C112" s="124" t="s">
        <v>179</v>
      </c>
      <c r="D112" s="124" t="s">
        <v>115</v>
      </c>
      <c r="E112" s="125" t="s">
        <v>180</v>
      </c>
      <c r="F112" s="126" t="s">
        <v>181</v>
      </c>
      <c r="G112" s="127" t="s">
        <v>118</v>
      </c>
      <c r="H112" s="128">
        <v>331.5</v>
      </c>
      <c r="I112" s="129"/>
      <c r="J112" s="130">
        <f>ROUND(I112*H112,2)</f>
        <v>0</v>
      </c>
      <c r="K112" s="126" t="s">
        <v>119</v>
      </c>
      <c r="L112" s="29"/>
      <c r="M112" s="131" t="s">
        <v>19</v>
      </c>
      <c r="N112" s="132" t="s">
        <v>42</v>
      </c>
      <c r="P112" s="133">
        <f>O112*H112</f>
        <v>0</v>
      </c>
      <c r="Q112" s="133">
        <v>0</v>
      </c>
      <c r="R112" s="133">
        <f>Q112*H112</f>
        <v>0</v>
      </c>
      <c r="S112" s="133">
        <v>0</v>
      </c>
      <c r="T112" s="134">
        <f>S112*H112</f>
        <v>0</v>
      </c>
      <c r="AR112" s="135" t="s">
        <v>120</v>
      </c>
      <c r="AT112" s="135" t="s">
        <v>115</v>
      </c>
      <c r="AU112" s="135" t="s">
        <v>81</v>
      </c>
      <c r="AY112" s="14" t="s">
        <v>113</v>
      </c>
      <c r="BE112" s="136">
        <f>IF(N112="základní",J112,0)</f>
        <v>0</v>
      </c>
      <c r="BF112" s="136">
        <f>IF(N112="snížená",J112,0)</f>
        <v>0</v>
      </c>
      <c r="BG112" s="136">
        <f>IF(N112="zákl. přenesená",J112,0)</f>
        <v>0</v>
      </c>
      <c r="BH112" s="136">
        <f>IF(N112="sníž. přenesená",J112,0)</f>
        <v>0</v>
      </c>
      <c r="BI112" s="136">
        <f>IF(N112="nulová",J112,0)</f>
        <v>0</v>
      </c>
      <c r="BJ112" s="14" t="s">
        <v>79</v>
      </c>
      <c r="BK112" s="136">
        <f>ROUND(I112*H112,2)</f>
        <v>0</v>
      </c>
      <c r="BL112" s="14" t="s">
        <v>120</v>
      </c>
      <c r="BM112" s="135" t="s">
        <v>182</v>
      </c>
    </row>
    <row r="113" spans="2:65" s="1" customFormat="1" ht="11.25" x14ac:dyDescent="0.2">
      <c r="B113" s="29"/>
      <c r="D113" s="137" t="s">
        <v>122</v>
      </c>
      <c r="F113" s="138" t="s">
        <v>183</v>
      </c>
      <c r="I113" s="139"/>
      <c r="L113" s="29"/>
      <c r="M113" s="140"/>
      <c r="T113" s="50"/>
      <c r="AT113" s="14" t="s">
        <v>122</v>
      </c>
      <c r="AU113" s="14" t="s">
        <v>81</v>
      </c>
    </row>
    <row r="114" spans="2:65" s="1" customFormat="1" ht="24.2" customHeight="1" x14ac:dyDescent="0.2">
      <c r="B114" s="29"/>
      <c r="C114" s="124" t="s">
        <v>184</v>
      </c>
      <c r="D114" s="124" t="s">
        <v>115</v>
      </c>
      <c r="E114" s="125" t="s">
        <v>185</v>
      </c>
      <c r="F114" s="126" t="s">
        <v>186</v>
      </c>
      <c r="G114" s="127" t="s">
        <v>187</v>
      </c>
      <c r="H114" s="128">
        <v>15</v>
      </c>
      <c r="I114" s="129"/>
      <c r="J114" s="130">
        <f>ROUND(I114*H114,2)</f>
        <v>0</v>
      </c>
      <c r="K114" s="126" t="s">
        <v>119</v>
      </c>
      <c r="L114" s="29"/>
      <c r="M114" s="131" t="s">
        <v>19</v>
      </c>
      <c r="N114" s="132" t="s">
        <v>42</v>
      </c>
      <c r="P114" s="133">
        <f>O114*H114</f>
        <v>0</v>
      </c>
      <c r="Q114" s="133">
        <v>5.45E-2</v>
      </c>
      <c r="R114" s="133">
        <f>Q114*H114</f>
        <v>0.8175</v>
      </c>
      <c r="S114" s="133">
        <v>0</v>
      </c>
      <c r="T114" s="134">
        <f>S114*H114</f>
        <v>0</v>
      </c>
      <c r="AR114" s="135" t="s">
        <v>120</v>
      </c>
      <c r="AT114" s="135" t="s">
        <v>115</v>
      </c>
      <c r="AU114" s="135" t="s">
        <v>81</v>
      </c>
      <c r="AY114" s="14" t="s">
        <v>113</v>
      </c>
      <c r="BE114" s="136">
        <f>IF(N114="základní",J114,0)</f>
        <v>0</v>
      </c>
      <c r="BF114" s="136">
        <f>IF(N114="snížená",J114,0)</f>
        <v>0</v>
      </c>
      <c r="BG114" s="136">
        <f>IF(N114="zákl. přenesená",J114,0)</f>
        <v>0</v>
      </c>
      <c r="BH114" s="136">
        <f>IF(N114="sníž. přenesená",J114,0)</f>
        <v>0</v>
      </c>
      <c r="BI114" s="136">
        <f>IF(N114="nulová",J114,0)</f>
        <v>0</v>
      </c>
      <c r="BJ114" s="14" t="s">
        <v>79</v>
      </c>
      <c r="BK114" s="136">
        <f>ROUND(I114*H114,2)</f>
        <v>0</v>
      </c>
      <c r="BL114" s="14" t="s">
        <v>120</v>
      </c>
      <c r="BM114" s="135" t="s">
        <v>188</v>
      </c>
    </row>
    <row r="115" spans="2:65" s="1" customFormat="1" ht="11.25" x14ac:dyDescent="0.2">
      <c r="B115" s="29"/>
      <c r="D115" s="137" t="s">
        <v>122</v>
      </c>
      <c r="F115" s="138" t="s">
        <v>189</v>
      </c>
      <c r="I115" s="139"/>
      <c r="L115" s="29"/>
      <c r="M115" s="140"/>
      <c r="T115" s="50"/>
      <c r="AT115" s="14" t="s">
        <v>122</v>
      </c>
      <c r="AU115" s="14" t="s">
        <v>81</v>
      </c>
    </row>
    <row r="116" spans="2:65" s="11" customFormat="1" ht="22.9" customHeight="1" x14ac:dyDescent="0.2">
      <c r="B116" s="112"/>
      <c r="D116" s="113" t="s">
        <v>70</v>
      </c>
      <c r="E116" s="122" t="s">
        <v>190</v>
      </c>
      <c r="F116" s="122" t="s">
        <v>191</v>
      </c>
      <c r="I116" s="115"/>
      <c r="J116" s="123">
        <f>BK116</f>
        <v>0</v>
      </c>
      <c r="L116" s="112"/>
      <c r="M116" s="117"/>
      <c r="P116" s="118">
        <f>SUM(P117:P118)</f>
        <v>0</v>
      </c>
      <c r="R116" s="118">
        <f>SUM(R117:R118)</f>
        <v>0</v>
      </c>
      <c r="T116" s="119">
        <f>SUM(T117:T118)</f>
        <v>0</v>
      </c>
      <c r="AR116" s="113" t="s">
        <v>79</v>
      </c>
      <c r="AT116" s="120" t="s">
        <v>70</v>
      </c>
      <c r="AU116" s="120" t="s">
        <v>79</v>
      </c>
      <c r="AY116" s="113" t="s">
        <v>113</v>
      </c>
      <c r="BK116" s="121">
        <f>SUM(BK117:BK118)</f>
        <v>0</v>
      </c>
    </row>
    <row r="117" spans="2:65" s="1" customFormat="1" ht="44.25" customHeight="1" x14ac:dyDescent="0.2">
      <c r="B117" s="29"/>
      <c r="C117" s="124" t="s">
        <v>192</v>
      </c>
      <c r="D117" s="124" t="s">
        <v>115</v>
      </c>
      <c r="E117" s="125" t="s">
        <v>193</v>
      </c>
      <c r="F117" s="126" t="s">
        <v>194</v>
      </c>
      <c r="G117" s="127" t="s">
        <v>152</v>
      </c>
      <c r="H117" s="128">
        <v>245.61799999999999</v>
      </c>
      <c r="I117" s="129"/>
      <c r="J117" s="130">
        <f>ROUND(I117*H117,2)</f>
        <v>0</v>
      </c>
      <c r="K117" s="126" t="s">
        <v>119</v>
      </c>
      <c r="L117" s="29"/>
      <c r="M117" s="131" t="s">
        <v>19</v>
      </c>
      <c r="N117" s="132" t="s">
        <v>42</v>
      </c>
      <c r="P117" s="133">
        <f>O117*H117</f>
        <v>0</v>
      </c>
      <c r="Q117" s="133">
        <v>0</v>
      </c>
      <c r="R117" s="133">
        <f>Q117*H117</f>
        <v>0</v>
      </c>
      <c r="S117" s="133">
        <v>0</v>
      </c>
      <c r="T117" s="134">
        <f>S117*H117</f>
        <v>0</v>
      </c>
      <c r="AR117" s="135" t="s">
        <v>120</v>
      </c>
      <c r="AT117" s="135" t="s">
        <v>115</v>
      </c>
      <c r="AU117" s="135" t="s">
        <v>81</v>
      </c>
      <c r="AY117" s="14" t="s">
        <v>113</v>
      </c>
      <c r="BE117" s="136">
        <f>IF(N117="základní",J117,0)</f>
        <v>0</v>
      </c>
      <c r="BF117" s="136">
        <f>IF(N117="snížená",J117,0)</f>
        <v>0</v>
      </c>
      <c r="BG117" s="136">
        <f>IF(N117="zákl. přenesená",J117,0)</f>
        <v>0</v>
      </c>
      <c r="BH117" s="136">
        <f>IF(N117="sníž. přenesená",J117,0)</f>
        <v>0</v>
      </c>
      <c r="BI117" s="136">
        <f>IF(N117="nulová",J117,0)</f>
        <v>0</v>
      </c>
      <c r="BJ117" s="14" t="s">
        <v>79</v>
      </c>
      <c r="BK117" s="136">
        <f>ROUND(I117*H117,2)</f>
        <v>0</v>
      </c>
      <c r="BL117" s="14" t="s">
        <v>120</v>
      </c>
      <c r="BM117" s="135" t="s">
        <v>195</v>
      </c>
    </row>
    <row r="118" spans="2:65" s="1" customFormat="1" ht="11.25" x14ac:dyDescent="0.2">
      <c r="B118" s="29"/>
      <c r="D118" s="137" t="s">
        <v>122</v>
      </c>
      <c r="F118" s="138" t="s">
        <v>196</v>
      </c>
      <c r="I118" s="139"/>
      <c r="L118" s="29"/>
      <c r="M118" s="140"/>
      <c r="T118" s="50"/>
      <c r="AT118" s="14" t="s">
        <v>122</v>
      </c>
      <c r="AU118" s="14" t="s">
        <v>81</v>
      </c>
    </row>
    <row r="119" spans="2:65" s="11" customFormat="1" ht="25.9" customHeight="1" x14ac:dyDescent="0.2">
      <c r="B119" s="112"/>
      <c r="D119" s="113" t="s">
        <v>70</v>
      </c>
      <c r="E119" s="114" t="s">
        <v>197</v>
      </c>
      <c r="F119" s="114" t="s">
        <v>198</v>
      </c>
      <c r="I119" s="115"/>
      <c r="J119" s="116">
        <f>BK119</f>
        <v>0</v>
      </c>
      <c r="L119" s="112"/>
      <c r="M119" s="117"/>
      <c r="P119" s="118">
        <f>P120</f>
        <v>0</v>
      </c>
      <c r="R119" s="118">
        <f>R120</f>
        <v>0</v>
      </c>
      <c r="T119" s="119">
        <f>T120</f>
        <v>0</v>
      </c>
      <c r="AR119" s="113" t="s">
        <v>138</v>
      </c>
      <c r="AT119" s="120" t="s">
        <v>70</v>
      </c>
      <c r="AU119" s="120" t="s">
        <v>71</v>
      </c>
      <c r="AY119" s="113" t="s">
        <v>113</v>
      </c>
      <c r="BK119" s="121">
        <f>BK120</f>
        <v>0</v>
      </c>
    </row>
    <row r="120" spans="2:65" s="11" customFormat="1" ht="22.9" customHeight="1" x14ac:dyDescent="0.2">
      <c r="B120" s="112"/>
      <c r="D120" s="113" t="s">
        <v>70</v>
      </c>
      <c r="E120" s="122" t="s">
        <v>199</v>
      </c>
      <c r="F120" s="122" t="s">
        <v>200</v>
      </c>
      <c r="I120" s="115"/>
      <c r="J120" s="123">
        <f>BK120</f>
        <v>0</v>
      </c>
      <c r="L120" s="112"/>
      <c r="M120" s="117"/>
      <c r="P120" s="118">
        <f>SUM(P121:P122)</f>
        <v>0</v>
      </c>
      <c r="R120" s="118">
        <f>SUM(R121:R122)</f>
        <v>0</v>
      </c>
      <c r="T120" s="119">
        <f>SUM(T121:T122)</f>
        <v>0</v>
      </c>
      <c r="AR120" s="113" t="s">
        <v>138</v>
      </c>
      <c r="AT120" s="120" t="s">
        <v>70</v>
      </c>
      <c r="AU120" s="120" t="s">
        <v>79</v>
      </c>
      <c r="AY120" s="113" t="s">
        <v>113</v>
      </c>
      <c r="BK120" s="121">
        <f>SUM(BK121:BK122)</f>
        <v>0</v>
      </c>
    </row>
    <row r="121" spans="2:65" s="1" customFormat="1" ht="16.5" customHeight="1" x14ac:dyDescent="0.2">
      <c r="B121" s="29"/>
      <c r="C121" s="124" t="s">
        <v>201</v>
      </c>
      <c r="D121" s="124" t="s">
        <v>115</v>
      </c>
      <c r="E121" s="125" t="s">
        <v>143</v>
      </c>
      <c r="F121" s="126" t="s">
        <v>202</v>
      </c>
      <c r="G121" s="127" t="s">
        <v>203</v>
      </c>
      <c r="H121" s="128">
        <v>1</v>
      </c>
      <c r="I121" s="129"/>
      <c r="J121" s="130">
        <f>ROUND(I121*H121,2)</f>
        <v>0</v>
      </c>
      <c r="K121" s="126" t="s">
        <v>19</v>
      </c>
      <c r="L121" s="29"/>
      <c r="M121" s="131" t="s">
        <v>19</v>
      </c>
      <c r="N121" s="132" t="s">
        <v>42</v>
      </c>
      <c r="P121" s="133">
        <f>O121*H121</f>
        <v>0</v>
      </c>
      <c r="Q121" s="133">
        <v>0</v>
      </c>
      <c r="R121" s="133">
        <f>Q121*H121</f>
        <v>0</v>
      </c>
      <c r="S121" s="133">
        <v>0</v>
      </c>
      <c r="T121" s="134">
        <f>S121*H121</f>
        <v>0</v>
      </c>
      <c r="AR121" s="135" t="s">
        <v>120</v>
      </c>
      <c r="AT121" s="135" t="s">
        <v>115</v>
      </c>
      <c r="AU121" s="135" t="s">
        <v>81</v>
      </c>
      <c r="AY121" s="14" t="s">
        <v>113</v>
      </c>
      <c r="BE121" s="136">
        <f>IF(N121="základní",J121,0)</f>
        <v>0</v>
      </c>
      <c r="BF121" s="136">
        <f>IF(N121="snížená",J121,0)</f>
        <v>0</v>
      </c>
      <c r="BG121" s="136">
        <f>IF(N121="zákl. přenesená",J121,0)</f>
        <v>0</v>
      </c>
      <c r="BH121" s="136">
        <f>IF(N121="sníž. přenesená",J121,0)</f>
        <v>0</v>
      </c>
      <c r="BI121" s="136">
        <f>IF(N121="nulová",J121,0)</f>
        <v>0</v>
      </c>
      <c r="BJ121" s="14" t="s">
        <v>79</v>
      </c>
      <c r="BK121" s="136">
        <f>ROUND(I121*H121,2)</f>
        <v>0</v>
      </c>
      <c r="BL121" s="14" t="s">
        <v>120</v>
      </c>
      <c r="BM121" s="135" t="s">
        <v>204</v>
      </c>
    </row>
    <row r="122" spans="2:65" s="1" customFormat="1" ht="16.5" customHeight="1" x14ac:dyDescent="0.2">
      <c r="B122" s="29"/>
      <c r="C122" s="124" t="s">
        <v>205</v>
      </c>
      <c r="D122" s="124" t="s">
        <v>115</v>
      </c>
      <c r="E122" s="125" t="s">
        <v>159</v>
      </c>
      <c r="F122" s="126" t="s">
        <v>200</v>
      </c>
      <c r="G122" s="127" t="s">
        <v>203</v>
      </c>
      <c r="H122" s="128">
        <v>1</v>
      </c>
      <c r="I122" s="129"/>
      <c r="J122" s="130">
        <f>ROUND(I122*H122,2)</f>
        <v>0</v>
      </c>
      <c r="K122" s="126" t="s">
        <v>19</v>
      </c>
      <c r="L122" s="29"/>
      <c r="M122" s="151" t="s">
        <v>19</v>
      </c>
      <c r="N122" s="152" t="s">
        <v>42</v>
      </c>
      <c r="O122" s="153"/>
      <c r="P122" s="154">
        <f>O122*H122</f>
        <v>0</v>
      </c>
      <c r="Q122" s="154">
        <v>0</v>
      </c>
      <c r="R122" s="154">
        <f>Q122*H122</f>
        <v>0</v>
      </c>
      <c r="S122" s="154">
        <v>0</v>
      </c>
      <c r="T122" s="155">
        <f>S122*H122</f>
        <v>0</v>
      </c>
      <c r="AR122" s="135" t="s">
        <v>120</v>
      </c>
      <c r="AT122" s="135" t="s">
        <v>115</v>
      </c>
      <c r="AU122" s="135" t="s">
        <v>81</v>
      </c>
      <c r="AY122" s="14" t="s">
        <v>113</v>
      </c>
      <c r="BE122" s="136">
        <f>IF(N122="základní",J122,0)</f>
        <v>0</v>
      </c>
      <c r="BF122" s="136">
        <f>IF(N122="snížená",J122,0)</f>
        <v>0</v>
      </c>
      <c r="BG122" s="136">
        <f>IF(N122="zákl. přenesená",J122,0)</f>
        <v>0</v>
      </c>
      <c r="BH122" s="136">
        <f>IF(N122="sníž. přenesená",J122,0)</f>
        <v>0</v>
      </c>
      <c r="BI122" s="136">
        <f>IF(N122="nulová",J122,0)</f>
        <v>0</v>
      </c>
      <c r="BJ122" s="14" t="s">
        <v>79</v>
      </c>
      <c r="BK122" s="136">
        <f>ROUND(I122*H122,2)</f>
        <v>0</v>
      </c>
      <c r="BL122" s="14" t="s">
        <v>120</v>
      </c>
      <c r="BM122" s="135" t="s">
        <v>206</v>
      </c>
    </row>
    <row r="123" spans="2:65" s="1" customFormat="1" ht="6.95" customHeight="1" x14ac:dyDescent="0.2">
      <c r="B123" s="38"/>
      <c r="C123" s="39"/>
      <c r="D123" s="39"/>
      <c r="E123" s="39"/>
      <c r="F123" s="39"/>
      <c r="G123" s="39"/>
      <c r="H123" s="39"/>
      <c r="I123" s="39"/>
      <c r="J123" s="39"/>
      <c r="K123" s="39"/>
      <c r="L123" s="29"/>
    </row>
  </sheetData>
  <sheetProtection algorithmName="SHA-512" hashValue="41exK+aHDZk3RJ8R56J7UJUMCdOuqemWBNPN75v0vF08scwiJrEf7HpjEZwokFX/Lf9jEnmJmQhkrf5iKHw7bw==" saltValue="cI//RGnOY162XzyYYbV8ymMyNaeqKrXyhv+hOiL3b4XqHloviVkhY+SnODNs1EOtASoYMImxVsYFMYg22A50iw==" spinCount="100000" sheet="1" objects="1" scenarios="1" formatColumns="0" formatRows="0" autoFilter="0"/>
  <autoFilter ref="C84:K122" xr:uid="{00000000-0009-0000-0000-000001000000}"/>
  <mergeCells count="9">
    <mergeCell ref="E50:H50"/>
    <mergeCell ref="E75:H75"/>
    <mergeCell ref="E77:H77"/>
    <mergeCell ref="L2:V2"/>
    <mergeCell ref="E7:H7"/>
    <mergeCell ref="E9:H9"/>
    <mergeCell ref="E18:H18"/>
    <mergeCell ref="E27:H27"/>
    <mergeCell ref="E48:H48"/>
  </mergeCells>
  <hyperlinks>
    <hyperlink ref="F89" r:id="rId1" xr:uid="{00000000-0004-0000-0100-000000000000}"/>
    <hyperlink ref="F91" r:id="rId2" xr:uid="{00000000-0004-0000-0100-000001000000}"/>
    <hyperlink ref="F93" r:id="rId3" xr:uid="{00000000-0004-0000-0100-000002000000}"/>
    <hyperlink ref="F95" r:id="rId4" xr:uid="{00000000-0004-0000-0100-000003000000}"/>
    <hyperlink ref="F97" r:id="rId5" xr:uid="{00000000-0004-0000-0100-000004000000}"/>
    <hyperlink ref="F99" r:id="rId6" xr:uid="{00000000-0004-0000-0100-000005000000}"/>
    <hyperlink ref="F102" r:id="rId7" xr:uid="{00000000-0004-0000-0100-000006000000}"/>
    <hyperlink ref="F104" r:id="rId8" xr:uid="{00000000-0004-0000-0100-000007000000}"/>
    <hyperlink ref="F106" r:id="rId9" xr:uid="{00000000-0004-0000-0100-000008000000}"/>
    <hyperlink ref="F108" r:id="rId10" xr:uid="{00000000-0004-0000-0100-000009000000}"/>
    <hyperlink ref="F110" r:id="rId11" xr:uid="{00000000-0004-0000-0100-00000A000000}"/>
    <hyperlink ref="F113" r:id="rId12" xr:uid="{00000000-0004-0000-0100-00000B000000}"/>
    <hyperlink ref="F115" r:id="rId13" xr:uid="{00000000-0004-0000-0100-00000C000000}"/>
    <hyperlink ref="F118" r:id="rId14" xr:uid="{00000000-0004-0000-0100-00000D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115"/>
  <sheetViews>
    <sheetView showGridLines="0" workbookViewId="0"/>
  </sheetViews>
  <sheetFormatPr defaultRowHeight="15" x14ac:dyDescent="0.2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 x14ac:dyDescent="0.2">
      <c r="L2" s="247"/>
      <c r="M2" s="247"/>
      <c r="N2" s="247"/>
      <c r="O2" s="247"/>
      <c r="P2" s="247"/>
      <c r="Q2" s="247"/>
      <c r="R2" s="247"/>
      <c r="S2" s="247"/>
      <c r="T2" s="247"/>
      <c r="U2" s="247"/>
      <c r="V2" s="247"/>
      <c r="AT2" s="14" t="s">
        <v>84</v>
      </c>
    </row>
    <row r="3" spans="2:46" ht="6.95" customHeight="1" x14ac:dyDescent="0.2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81</v>
      </c>
    </row>
    <row r="4" spans="2:46" ht="24.95" customHeight="1" x14ac:dyDescent="0.2">
      <c r="B4" s="17"/>
      <c r="D4" s="18" t="s">
        <v>85</v>
      </c>
      <c r="L4" s="17"/>
      <c r="M4" s="82" t="s">
        <v>10</v>
      </c>
      <c r="AT4" s="14" t="s">
        <v>4</v>
      </c>
    </row>
    <row r="5" spans="2:46" ht="6.95" customHeight="1" x14ac:dyDescent="0.2">
      <c r="B5" s="17"/>
      <c r="L5" s="17"/>
    </row>
    <row r="6" spans="2:46" ht="12" customHeight="1" x14ac:dyDescent="0.2">
      <c r="B6" s="17"/>
      <c r="D6" s="24" t="s">
        <v>16</v>
      </c>
      <c r="L6" s="17"/>
    </row>
    <row r="7" spans="2:46" ht="16.5" customHeight="1" x14ac:dyDescent="0.2">
      <c r="B7" s="17"/>
      <c r="E7" s="280" t="str">
        <f>'Rekapitulace stavby'!K6</f>
        <v>Úprava běžeckých tras v Ruprechticích</v>
      </c>
      <c r="F7" s="281"/>
      <c r="G7" s="281"/>
      <c r="H7" s="281"/>
      <c r="L7" s="17"/>
    </row>
    <row r="8" spans="2:46" s="1" customFormat="1" ht="12" customHeight="1" x14ac:dyDescent="0.2">
      <c r="B8" s="29"/>
      <c r="D8" s="24" t="s">
        <v>86</v>
      </c>
      <c r="L8" s="29"/>
    </row>
    <row r="9" spans="2:46" s="1" customFormat="1" ht="16.5" customHeight="1" x14ac:dyDescent="0.2">
      <c r="B9" s="29"/>
      <c r="E9" s="262" t="s">
        <v>207</v>
      </c>
      <c r="F9" s="282"/>
      <c r="G9" s="282"/>
      <c r="H9" s="282"/>
      <c r="L9" s="29"/>
    </row>
    <row r="10" spans="2:46" s="1" customFormat="1" ht="11.25" x14ac:dyDescent="0.2">
      <c r="B10" s="29"/>
      <c r="L10" s="29"/>
    </row>
    <row r="11" spans="2:46" s="1" customFormat="1" ht="12" customHeight="1" x14ac:dyDescent="0.2">
      <c r="B11" s="29"/>
      <c r="D11" s="24" t="s">
        <v>18</v>
      </c>
      <c r="F11" s="22" t="s">
        <v>19</v>
      </c>
      <c r="I11" s="24" t="s">
        <v>20</v>
      </c>
      <c r="J11" s="22" t="s">
        <v>19</v>
      </c>
      <c r="L11" s="29"/>
    </row>
    <row r="12" spans="2:46" s="1" customFormat="1" ht="12" customHeight="1" x14ac:dyDescent="0.2">
      <c r="B12" s="29"/>
      <c r="D12" s="24" t="s">
        <v>21</v>
      </c>
      <c r="F12" s="22" t="s">
        <v>22</v>
      </c>
      <c r="I12" s="24" t="s">
        <v>23</v>
      </c>
      <c r="J12" s="46" t="str">
        <f>'Rekapitulace stavby'!AN8</f>
        <v>30. 6. 2025</v>
      </c>
      <c r="L12" s="29"/>
    </row>
    <row r="13" spans="2:46" s="1" customFormat="1" ht="10.9" customHeight="1" x14ac:dyDescent="0.2">
      <c r="B13" s="29"/>
      <c r="L13" s="29"/>
    </row>
    <row r="14" spans="2:46" s="1" customFormat="1" ht="12" customHeight="1" x14ac:dyDescent="0.2">
      <c r="B14" s="29"/>
      <c r="D14" s="24" t="s">
        <v>25</v>
      </c>
      <c r="I14" s="24" t="s">
        <v>26</v>
      </c>
      <c r="J14" s="22" t="s">
        <v>19</v>
      </c>
      <c r="L14" s="29"/>
    </row>
    <row r="15" spans="2:46" s="1" customFormat="1" ht="18" customHeight="1" x14ac:dyDescent="0.2">
      <c r="B15" s="29"/>
      <c r="E15" s="22" t="s">
        <v>27</v>
      </c>
      <c r="I15" s="24" t="s">
        <v>28</v>
      </c>
      <c r="J15" s="22" t="s">
        <v>19</v>
      </c>
      <c r="L15" s="29"/>
    </row>
    <row r="16" spans="2:46" s="1" customFormat="1" ht="6.95" customHeight="1" x14ac:dyDescent="0.2">
      <c r="B16" s="29"/>
      <c r="L16" s="29"/>
    </row>
    <row r="17" spans="2:12" s="1" customFormat="1" ht="12" customHeight="1" x14ac:dyDescent="0.2">
      <c r="B17" s="29"/>
      <c r="D17" s="24" t="s">
        <v>29</v>
      </c>
      <c r="I17" s="24" t="s">
        <v>26</v>
      </c>
      <c r="J17" s="25" t="str">
        <f>'Rekapitulace stavby'!AN13</f>
        <v>Vyplň údaj</v>
      </c>
      <c r="L17" s="29"/>
    </row>
    <row r="18" spans="2:12" s="1" customFormat="1" ht="18" customHeight="1" x14ac:dyDescent="0.2">
      <c r="B18" s="29"/>
      <c r="E18" s="283" t="str">
        <f>'Rekapitulace stavby'!E14</f>
        <v>Vyplň údaj</v>
      </c>
      <c r="F18" s="246"/>
      <c r="G18" s="246"/>
      <c r="H18" s="246"/>
      <c r="I18" s="24" t="s">
        <v>28</v>
      </c>
      <c r="J18" s="25" t="str">
        <f>'Rekapitulace stavby'!AN14</f>
        <v>Vyplň údaj</v>
      </c>
      <c r="L18" s="29"/>
    </row>
    <row r="19" spans="2:12" s="1" customFormat="1" ht="6.95" customHeight="1" x14ac:dyDescent="0.2">
      <c r="B19" s="29"/>
      <c r="L19" s="29"/>
    </row>
    <row r="20" spans="2:12" s="1" customFormat="1" ht="12" customHeight="1" x14ac:dyDescent="0.2">
      <c r="B20" s="29"/>
      <c r="D20" s="24" t="s">
        <v>31</v>
      </c>
      <c r="I20" s="24" t="s">
        <v>26</v>
      </c>
      <c r="J20" s="22" t="s">
        <v>19</v>
      </c>
      <c r="L20" s="29"/>
    </row>
    <row r="21" spans="2:12" s="1" customFormat="1" ht="18" customHeight="1" x14ac:dyDescent="0.2">
      <c r="B21" s="29"/>
      <c r="E21" s="22" t="s">
        <v>32</v>
      </c>
      <c r="I21" s="24" t="s">
        <v>28</v>
      </c>
      <c r="J21" s="22" t="s">
        <v>19</v>
      </c>
      <c r="L21" s="29"/>
    </row>
    <row r="22" spans="2:12" s="1" customFormat="1" ht="6.95" customHeight="1" x14ac:dyDescent="0.2">
      <c r="B22" s="29"/>
      <c r="L22" s="29"/>
    </row>
    <row r="23" spans="2:12" s="1" customFormat="1" ht="12" customHeight="1" x14ac:dyDescent="0.2">
      <c r="B23" s="29"/>
      <c r="D23" s="24" t="s">
        <v>34</v>
      </c>
      <c r="I23" s="24" t="s">
        <v>26</v>
      </c>
      <c r="J23" s="22" t="s">
        <v>19</v>
      </c>
      <c r="L23" s="29"/>
    </row>
    <row r="24" spans="2:12" s="1" customFormat="1" ht="18" customHeight="1" x14ac:dyDescent="0.2">
      <c r="B24" s="29"/>
      <c r="E24" s="22" t="s">
        <v>32</v>
      </c>
      <c r="I24" s="24" t="s">
        <v>28</v>
      </c>
      <c r="J24" s="22" t="s">
        <v>19</v>
      </c>
      <c r="L24" s="29"/>
    </row>
    <row r="25" spans="2:12" s="1" customFormat="1" ht="6.95" customHeight="1" x14ac:dyDescent="0.2">
      <c r="B25" s="29"/>
      <c r="L25" s="29"/>
    </row>
    <row r="26" spans="2:12" s="1" customFormat="1" ht="12" customHeight="1" x14ac:dyDescent="0.2">
      <c r="B26" s="29"/>
      <c r="D26" s="24" t="s">
        <v>35</v>
      </c>
      <c r="L26" s="29"/>
    </row>
    <row r="27" spans="2:12" s="7" customFormat="1" ht="16.5" customHeight="1" x14ac:dyDescent="0.2">
      <c r="B27" s="83"/>
      <c r="E27" s="251" t="s">
        <v>19</v>
      </c>
      <c r="F27" s="251"/>
      <c r="G27" s="251"/>
      <c r="H27" s="251"/>
      <c r="L27" s="83"/>
    </row>
    <row r="28" spans="2:12" s="1" customFormat="1" ht="6.95" customHeight="1" x14ac:dyDescent="0.2">
      <c r="B28" s="29"/>
      <c r="L28" s="29"/>
    </row>
    <row r="29" spans="2:12" s="1" customFormat="1" ht="6.95" customHeight="1" x14ac:dyDescent="0.2">
      <c r="B29" s="29"/>
      <c r="D29" s="47"/>
      <c r="E29" s="47"/>
      <c r="F29" s="47"/>
      <c r="G29" s="47"/>
      <c r="H29" s="47"/>
      <c r="I29" s="47"/>
      <c r="J29" s="47"/>
      <c r="K29" s="47"/>
      <c r="L29" s="29"/>
    </row>
    <row r="30" spans="2:12" s="1" customFormat="1" ht="25.35" customHeight="1" x14ac:dyDescent="0.2">
      <c r="B30" s="29"/>
      <c r="D30" s="84" t="s">
        <v>37</v>
      </c>
      <c r="J30" s="60">
        <f>ROUND(J83, 2)</f>
        <v>0</v>
      </c>
      <c r="L30" s="29"/>
    </row>
    <row r="31" spans="2:12" s="1" customFormat="1" ht="6.95" customHeight="1" x14ac:dyDescent="0.2">
      <c r="B31" s="29"/>
      <c r="D31" s="47"/>
      <c r="E31" s="47"/>
      <c r="F31" s="47"/>
      <c r="G31" s="47"/>
      <c r="H31" s="47"/>
      <c r="I31" s="47"/>
      <c r="J31" s="47"/>
      <c r="K31" s="47"/>
      <c r="L31" s="29"/>
    </row>
    <row r="32" spans="2:12" s="1" customFormat="1" ht="14.45" customHeight="1" x14ac:dyDescent="0.2">
      <c r="B32" s="29"/>
      <c r="F32" s="32" t="s">
        <v>39</v>
      </c>
      <c r="I32" s="32" t="s">
        <v>38</v>
      </c>
      <c r="J32" s="32" t="s">
        <v>40</v>
      </c>
      <c r="L32" s="29"/>
    </row>
    <row r="33" spans="2:12" s="1" customFormat="1" ht="14.45" customHeight="1" x14ac:dyDescent="0.2">
      <c r="B33" s="29"/>
      <c r="D33" s="49" t="s">
        <v>41</v>
      </c>
      <c r="E33" s="24" t="s">
        <v>42</v>
      </c>
      <c r="F33" s="85">
        <f>ROUND((SUM(BE83:BE114)),  2)</f>
        <v>0</v>
      </c>
      <c r="I33" s="86">
        <v>0.21</v>
      </c>
      <c r="J33" s="85">
        <f>ROUND(((SUM(BE83:BE114))*I33),  2)</f>
        <v>0</v>
      </c>
      <c r="L33" s="29"/>
    </row>
    <row r="34" spans="2:12" s="1" customFormat="1" ht="14.45" customHeight="1" x14ac:dyDescent="0.2">
      <c r="B34" s="29"/>
      <c r="E34" s="24" t="s">
        <v>43</v>
      </c>
      <c r="F34" s="85">
        <f>ROUND((SUM(BF83:BF114)),  2)</f>
        <v>0</v>
      </c>
      <c r="I34" s="86">
        <v>0.12</v>
      </c>
      <c r="J34" s="85">
        <f>ROUND(((SUM(BF83:BF114))*I34),  2)</f>
        <v>0</v>
      </c>
      <c r="L34" s="29"/>
    </row>
    <row r="35" spans="2:12" s="1" customFormat="1" ht="14.45" hidden="1" customHeight="1" x14ac:dyDescent="0.2">
      <c r="B35" s="29"/>
      <c r="E35" s="24" t="s">
        <v>44</v>
      </c>
      <c r="F35" s="85">
        <f>ROUND((SUM(BG83:BG114)),  2)</f>
        <v>0</v>
      </c>
      <c r="I35" s="86">
        <v>0.21</v>
      </c>
      <c r="J35" s="85">
        <f>0</f>
        <v>0</v>
      </c>
      <c r="L35" s="29"/>
    </row>
    <row r="36" spans="2:12" s="1" customFormat="1" ht="14.45" hidden="1" customHeight="1" x14ac:dyDescent="0.2">
      <c r="B36" s="29"/>
      <c r="E36" s="24" t="s">
        <v>45</v>
      </c>
      <c r="F36" s="85">
        <f>ROUND((SUM(BH83:BH114)),  2)</f>
        <v>0</v>
      </c>
      <c r="I36" s="86">
        <v>0.12</v>
      </c>
      <c r="J36" s="85">
        <f>0</f>
        <v>0</v>
      </c>
      <c r="L36" s="29"/>
    </row>
    <row r="37" spans="2:12" s="1" customFormat="1" ht="14.45" hidden="1" customHeight="1" x14ac:dyDescent="0.2">
      <c r="B37" s="29"/>
      <c r="E37" s="24" t="s">
        <v>46</v>
      </c>
      <c r="F37" s="85">
        <f>ROUND((SUM(BI83:BI114)),  2)</f>
        <v>0</v>
      </c>
      <c r="I37" s="86">
        <v>0</v>
      </c>
      <c r="J37" s="85">
        <f>0</f>
        <v>0</v>
      </c>
      <c r="L37" s="29"/>
    </row>
    <row r="38" spans="2:12" s="1" customFormat="1" ht="6.95" customHeight="1" x14ac:dyDescent="0.2">
      <c r="B38" s="29"/>
      <c r="L38" s="29"/>
    </row>
    <row r="39" spans="2:12" s="1" customFormat="1" ht="25.35" customHeight="1" x14ac:dyDescent="0.2">
      <c r="B39" s="29"/>
      <c r="C39" s="87"/>
      <c r="D39" s="88" t="s">
        <v>47</v>
      </c>
      <c r="E39" s="51"/>
      <c r="F39" s="51"/>
      <c r="G39" s="89" t="s">
        <v>48</v>
      </c>
      <c r="H39" s="90" t="s">
        <v>49</v>
      </c>
      <c r="I39" s="51"/>
      <c r="J39" s="91">
        <f>SUM(J30:J37)</f>
        <v>0</v>
      </c>
      <c r="K39" s="92"/>
      <c r="L39" s="29"/>
    </row>
    <row r="40" spans="2:12" s="1" customFormat="1" ht="14.45" customHeight="1" x14ac:dyDescent="0.2">
      <c r="B40" s="38"/>
      <c r="C40" s="39"/>
      <c r="D40" s="39"/>
      <c r="E40" s="39"/>
      <c r="F40" s="39"/>
      <c r="G40" s="39"/>
      <c r="H40" s="39"/>
      <c r="I40" s="39"/>
      <c r="J40" s="39"/>
      <c r="K40" s="39"/>
      <c r="L40" s="29"/>
    </row>
    <row r="44" spans="2:12" s="1" customFormat="1" ht="6.95" customHeight="1" x14ac:dyDescent="0.2">
      <c r="B44" s="40"/>
      <c r="C44" s="41"/>
      <c r="D44" s="41"/>
      <c r="E44" s="41"/>
      <c r="F44" s="41"/>
      <c r="G44" s="41"/>
      <c r="H44" s="41"/>
      <c r="I44" s="41"/>
      <c r="J44" s="41"/>
      <c r="K44" s="41"/>
      <c r="L44" s="29"/>
    </row>
    <row r="45" spans="2:12" s="1" customFormat="1" ht="24.95" customHeight="1" x14ac:dyDescent="0.2">
      <c r="B45" s="29"/>
      <c r="C45" s="18" t="s">
        <v>88</v>
      </c>
      <c r="L45" s="29"/>
    </row>
    <row r="46" spans="2:12" s="1" customFormat="1" ht="6.95" customHeight="1" x14ac:dyDescent="0.2">
      <c r="B46" s="29"/>
      <c r="L46" s="29"/>
    </row>
    <row r="47" spans="2:12" s="1" customFormat="1" ht="12" customHeight="1" x14ac:dyDescent="0.2">
      <c r="B47" s="29"/>
      <c r="C47" s="24" t="s">
        <v>16</v>
      </c>
      <c r="L47" s="29"/>
    </row>
    <row r="48" spans="2:12" s="1" customFormat="1" ht="16.5" customHeight="1" x14ac:dyDescent="0.2">
      <c r="B48" s="29"/>
      <c r="E48" s="280" t="str">
        <f>E7</f>
        <v>Úprava běžeckých tras v Ruprechticích</v>
      </c>
      <c r="F48" s="281"/>
      <c r="G48" s="281"/>
      <c r="H48" s="281"/>
      <c r="L48" s="29"/>
    </row>
    <row r="49" spans="2:47" s="1" customFormat="1" ht="12" customHeight="1" x14ac:dyDescent="0.2">
      <c r="B49" s="29"/>
      <c r="C49" s="24" t="s">
        <v>86</v>
      </c>
      <c r="L49" s="29"/>
    </row>
    <row r="50" spans="2:47" s="1" customFormat="1" ht="16.5" customHeight="1" x14ac:dyDescent="0.2">
      <c r="B50" s="29"/>
      <c r="E50" s="262" t="str">
        <f>E9</f>
        <v>SO 102 - Drobné opravy běžeckých tras</v>
      </c>
      <c r="F50" s="282"/>
      <c r="G50" s="282"/>
      <c r="H50" s="282"/>
      <c r="L50" s="29"/>
    </row>
    <row r="51" spans="2:47" s="1" customFormat="1" ht="6.95" customHeight="1" x14ac:dyDescent="0.2">
      <c r="B51" s="29"/>
      <c r="L51" s="29"/>
    </row>
    <row r="52" spans="2:47" s="1" customFormat="1" ht="12" customHeight="1" x14ac:dyDescent="0.2">
      <c r="B52" s="29"/>
      <c r="C52" s="24" t="s">
        <v>21</v>
      </c>
      <c r="F52" s="22" t="str">
        <f>F12</f>
        <v>Liberec</v>
      </c>
      <c r="I52" s="24" t="s">
        <v>23</v>
      </c>
      <c r="J52" s="46" t="str">
        <f>IF(J12="","",J12)</f>
        <v>30. 6. 2025</v>
      </c>
      <c r="L52" s="29"/>
    </row>
    <row r="53" spans="2:47" s="1" customFormat="1" ht="6.95" customHeight="1" x14ac:dyDescent="0.2">
      <c r="B53" s="29"/>
      <c r="L53" s="29"/>
    </row>
    <row r="54" spans="2:47" s="1" customFormat="1" ht="15.2" customHeight="1" x14ac:dyDescent="0.2">
      <c r="B54" s="29"/>
      <c r="C54" s="24" t="s">
        <v>25</v>
      </c>
      <c r="F54" s="22" t="str">
        <f>E15</f>
        <v>STATUTÁRNÍ MĚSTO LIBEREC</v>
      </c>
      <c r="I54" s="24" t="s">
        <v>31</v>
      </c>
      <c r="J54" s="27" t="str">
        <f>E21</f>
        <v>Ing. Stanislav Koleník</v>
      </c>
      <c r="L54" s="29"/>
    </row>
    <row r="55" spans="2:47" s="1" customFormat="1" ht="15.2" customHeight="1" x14ac:dyDescent="0.2">
      <c r="B55" s="29"/>
      <c r="C55" s="24" t="s">
        <v>29</v>
      </c>
      <c r="F55" s="22" t="str">
        <f>IF(E18="","",E18)</f>
        <v>Vyplň údaj</v>
      </c>
      <c r="I55" s="24" t="s">
        <v>34</v>
      </c>
      <c r="J55" s="27" t="str">
        <f>E24</f>
        <v>Ing. Stanislav Koleník</v>
      </c>
      <c r="L55" s="29"/>
    </row>
    <row r="56" spans="2:47" s="1" customFormat="1" ht="10.35" customHeight="1" x14ac:dyDescent="0.2">
      <c r="B56" s="29"/>
      <c r="L56" s="29"/>
    </row>
    <row r="57" spans="2:47" s="1" customFormat="1" ht="29.25" customHeight="1" x14ac:dyDescent="0.2">
      <c r="B57" s="29"/>
      <c r="C57" s="93" t="s">
        <v>89</v>
      </c>
      <c r="D57" s="87"/>
      <c r="E57" s="87"/>
      <c r="F57" s="87"/>
      <c r="G57" s="87"/>
      <c r="H57" s="87"/>
      <c r="I57" s="87"/>
      <c r="J57" s="94" t="s">
        <v>90</v>
      </c>
      <c r="K57" s="87"/>
      <c r="L57" s="29"/>
    </row>
    <row r="58" spans="2:47" s="1" customFormat="1" ht="10.35" customHeight="1" x14ac:dyDescent="0.2">
      <c r="B58" s="29"/>
      <c r="L58" s="29"/>
    </row>
    <row r="59" spans="2:47" s="1" customFormat="1" ht="22.9" customHeight="1" x14ac:dyDescent="0.2">
      <c r="B59" s="29"/>
      <c r="C59" s="95" t="s">
        <v>69</v>
      </c>
      <c r="J59" s="60">
        <f>J83</f>
        <v>0</v>
      </c>
      <c r="L59" s="29"/>
      <c r="AU59" s="14" t="s">
        <v>91</v>
      </c>
    </row>
    <row r="60" spans="2:47" s="8" customFormat="1" ht="24.95" customHeight="1" x14ac:dyDescent="0.2">
      <c r="B60" s="96"/>
      <c r="D60" s="97" t="s">
        <v>92</v>
      </c>
      <c r="E60" s="98"/>
      <c r="F60" s="98"/>
      <c r="G60" s="98"/>
      <c r="H60" s="98"/>
      <c r="I60" s="98"/>
      <c r="J60" s="99">
        <f>J84</f>
        <v>0</v>
      </c>
      <c r="L60" s="96"/>
    </row>
    <row r="61" spans="2:47" s="9" customFormat="1" ht="19.899999999999999" customHeight="1" x14ac:dyDescent="0.2">
      <c r="B61" s="100"/>
      <c r="D61" s="101" t="s">
        <v>93</v>
      </c>
      <c r="E61" s="102"/>
      <c r="F61" s="102"/>
      <c r="G61" s="102"/>
      <c r="H61" s="102"/>
      <c r="I61" s="102"/>
      <c r="J61" s="103">
        <f>J85</f>
        <v>0</v>
      </c>
      <c r="L61" s="100"/>
    </row>
    <row r="62" spans="2:47" s="9" customFormat="1" ht="19.899999999999999" customHeight="1" x14ac:dyDescent="0.2">
      <c r="B62" s="100"/>
      <c r="D62" s="101" t="s">
        <v>94</v>
      </c>
      <c r="E62" s="102"/>
      <c r="F62" s="102"/>
      <c r="G62" s="102"/>
      <c r="H62" s="102"/>
      <c r="I62" s="102"/>
      <c r="J62" s="103">
        <f>J109</f>
        <v>0</v>
      </c>
      <c r="L62" s="100"/>
    </row>
    <row r="63" spans="2:47" s="9" customFormat="1" ht="19.899999999999999" customHeight="1" x14ac:dyDescent="0.2">
      <c r="B63" s="100"/>
      <c r="D63" s="101" t="s">
        <v>95</v>
      </c>
      <c r="E63" s="102"/>
      <c r="F63" s="102"/>
      <c r="G63" s="102"/>
      <c r="H63" s="102"/>
      <c r="I63" s="102"/>
      <c r="J63" s="103">
        <f>J112</f>
        <v>0</v>
      </c>
      <c r="L63" s="100"/>
    </row>
    <row r="64" spans="2:47" s="1" customFormat="1" ht="21.75" customHeight="1" x14ac:dyDescent="0.2">
      <c r="B64" s="29"/>
      <c r="L64" s="29"/>
    </row>
    <row r="65" spans="2:12" s="1" customFormat="1" ht="6.95" customHeight="1" x14ac:dyDescent="0.2">
      <c r="B65" s="38"/>
      <c r="C65" s="39"/>
      <c r="D65" s="39"/>
      <c r="E65" s="39"/>
      <c r="F65" s="39"/>
      <c r="G65" s="39"/>
      <c r="H65" s="39"/>
      <c r="I65" s="39"/>
      <c r="J65" s="39"/>
      <c r="K65" s="39"/>
      <c r="L65" s="29"/>
    </row>
    <row r="69" spans="2:12" s="1" customFormat="1" ht="6.95" customHeight="1" x14ac:dyDescent="0.2">
      <c r="B69" s="40"/>
      <c r="C69" s="41"/>
      <c r="D69" s="41"/>
      <c r="E69" s="41"/>
      <c r="F69" s="41"/>
      <c r="G69" s="41"/>
      <c r="H69" s="41"/>
      <c r="I69" s="41"/>
      <c r="J69" s="41"/>
      <c r="K69" s="41"/>
      <c r="L69" s="29"/>
    </row>
    <row r="70" spans="2:12" s="1" customFormat="1" ht="24.95" customHeight="1" x14ac:dyDescent="0.2">
      <c r="B70" s="29"/>
      <c r="C70" s="18" t="s">
        <v>98</v>
      </c>
      <c r="L70" s="29"/>
    </row>
    <row r="71" spans="2:12" s="1" customFormat="1" ht="6.95" customHeight="1" x14ac:dyDescent="0.2">
      <c r="B71" s="29"/>
      <c r="L71" s="29"/>
    </row>
    <row r="72" spans="2:12" s="1" customFormat="1" ht="12" customHeight="1" x14ac:dyDescent="0.2">
      <c r="B72" s="29"/>
      <c r="C72" s="24" t="s">
        <v>16</v>
      </c>
      <c r="L72" s="29"/>
    </row>
    <row r="73" spans="2:12" s="1" customFormat="1" ht="16.5" customHeight="1" x14ac:dyDescent="0.2">
      <c r="B73" s="29"/>
      <c r="E73" s="280" t="str">
        <f>E7</f>
        <v>Úprava běžeckých tras v Ruprechticích</v>
      </c>
      <c r="F73" s="281"/>
      <c r="G73" s="281"/>
      <c r="H73" s="281"/>
      <c r="L73" s="29"/>
    </row>
    <row r="74" spans="2:12" s="1" customFormat="1" ht="12" customHeight="1" x14ac:dyDescent="0.2">
      <c r="B74" s="29"/>
      <c r="C74" s="24" t="s">
        <v>86</v>
      </c>
      <c r="L74" s="29"/>
    </row>
    <row r="75" spans="2:12" s="1" customFormat="1" ht="16.5" customHeight="1" x14ac:dyDescent="0.2">
      <c r="B75" s="29"/>
      <c r="E75" s="262" t="str">
        <f>E9</f>
        <v>SO 102 - Drobné opravy běžeckých tras</v>
      </c>
      <c r="F75" s="282"/>
      <c r="G75" s="282"/>
      <c r="H75" s="282"/>
      <c r="L75" s="29"/>
    </row>
    <row r="76" spans="2:12" s="1" customFormat="1" ht="6.95" customHeight="1" x14ac:dyDescent="0.2">
      <c r="B76" s="29"/>
      <c r="L76" s="29"/>
    </row>
    <row r="77" spans="2:12" s="1" customFormat="1" ht="12" customHeight="1" x14ac:dyDescent="0.2">
      <c r="B77" s="29"/>
      <c r="C77" s="24" t="s">
        <v>21</v>
      </c>
      <c r="F77" s="22" t="str">
        <f>F12</f>
        <v>Liberec</v>
      </c>
      <c r="I77" s="24" t="s">
        <v>23</v>
      </c>
      <c r="J77" s="46" t="str">
        <f>IF(J12="","",J12)</f>
        <v>30. 6. 2025</v>
      </c>
      <c r="L77" s="29"/>
    </row>
    <row r="78" spans="2:12" s="1" customFormat="1" ht="6.95" customHeight="1" x14ac:dyDescent="0.2">
      <c r="B78" s="29"/>
      <c r="L78" s="29"/>
    </row>
    <row r="79" spans="2:12" s="1" customFormat="1" ht="15.2" customHeight="1" x14ac:dyDescent="0.2">
      <c r="B79" s="29"/>
      <c r="C79" s="24" t="s">
        <v>25</v>
      </c>
      <c r="F79" s="22" t="str">
        <f>E15</f>
        <v>STATUTÁRNÍ MĚSTO LIBEREC</v>
      </c>
      <c r="I79" s="24" t="s">
        <v>31</v>
      </c>
      <c r="J79" s="27" t="str">
        <f>E21</f>
        <v>Ing. Stanislav Koleník</v>
      </c>
      <c r="L79" s="29"/>
    </row>
    <row r="80" spans="2:12" s="1" customFormat="1" ht="15.2" customHeight="1" x14ac:dyDescent="0.2">
      <c r="B80" s="29"/>
      <c r="C80" s="24" t="s">
        <v>29</v>
      </c>
      <c r="F80" s="22" t="str">
        <f>IF(E18="","",E18)</f>
        <v>Vyplň údaj</v>
      </c>
      <c r="I80" s="24" t="s">
        <v>34</v>
      </c>
      <c r="J80" s="27" t="str">
        <f>E24</f>
        <v>Ing. Stanislav Koleník</v>
      </c>
      <c r="L80" s="29"/>
    </row>
    <row r="81" spans="2:65" s="1" customFormat="1" ht="10.35" customHeight="1" x14ac:dyDescent="0.2">
      <c r="B81" s="29"/>
      <c r="L81" s="29"/>
    </row>
    <row r="82" spans="2:65" s="10" customFormat="1" ht="29.25" customHeight="1" x14ac:dyDescent="0.2">
      <c r="B82" s="104"/>
      <c r="C82" s="105" t="s">
        <v>99</v>
      </c>
      <c r="D82" s="106" t="s">
        <v>56</v>
      </c>
      <c r="E82" s="106" t="s">
        <v>52</v>
      </c>
      <c r="F82" s="106" t="s">
        <v>53</v>
      </c>
      <c r="G82" s="106" t="s">
        <v>100</v>
      </c>
      <c r="H82" s="106" t="s">
        <v>101</v>
      </c>
      <c r="I82" s="106" t="s">
        <v>102</v>
      </c>
      <c r="J82" s="106" t="s">
        <v>90</v>
      </c>
      <c r="K82" s="107" t="s">
        <v>103</v>
      </c>
      <c r="L82" s="104"/>
      <c r="M82" s="53" t="s">
        <v>19</v>
      </c>
      <c r="N82" s="54" t="s">
        <v>41</v>
      </c>
      <c r="O82" s="54" t="s">
        <v>104</v>
      </c>
      <c r="P82" s="54" t="s">
        <v>105</v>
      </c>
      <c r="Q82" s="54" t="s">
        <v>106</v>
      </c>
      <c r="R82" s="54" t="s">
        <v>107</v>
      </c>
      <c r="S82" s="54" t="s">
        <v>108</v>
      </c>
      <c r="T82" s="55" t="s">
        <v>109</v>
      </c>
    </row>
    <row r="83" spans="2:65" s="1" customFormat="1" ht="22.9" customHeight="1" x14ac:dyDescent="0.25">
      <c r="B83" s="29"/>
      <c r="C83" s="58" t="s">
        <v>110</v>
      </c>
      <c r="J83" s="108">
        <f>BK83</f>
        <v>0</v>
      </c>
      <c r="L83" s="29"/>
      <c r="M83" s="56"/>
      <c r="N83" s="47"/>
      <c r="O83" s="47"/>
      <c r="P83" s="109">
        <f>P84</f>
        <v>0</v>
      </c>
      <c r="Q83" s="47"/>
      <c r="R83" s="109">
        <f>R84</f>
        <v>72.260000000000005</v>
      </c>
      <c r="S83" s="47"/>
      <c r="T83" s="110">
        <f>T84</f>
        <v>0</v>
      </c>
      <c r="AT83" s="14" t="s">
        <v>70</v>
      </c>
      <c r="AU83" s="14" t="s">
        <v>91</v>
      </c>
      <c r="BK83" s="111">
        <f>BK84</f>
        <v>0</v>
      </c>
    </row>
    <row r="84" spans="2:65" s="11" customFormat="1" ht="25.9" customHeight="1" x14ac:dyDescent="0.2">
      <c r="B84" s="112"/>
      <c r="D84" s="113" t="s">
        <v>70</v>
      </c>
      <c r="E84" s="114" t="s">
        <v>111</v>
      </c>
      <c r="F84" s="114" t="s">
        <v>112</v>
      </c>
      <c r="I84" s="115"/>
      <c r="J84" s="116">
        <f>BK84</f>
        <v>0</v>
      </c>
      <c r="L84" s="112"/>
      <c r="M84" s="117"/>
      <c r="P84" s="118">
        <f>P85+P109+P112</f>
        <v>0</v>
      </c>
      <c r="R84" s="118">
        <f>R85+R109+R112</f>
        <v>72.260000000000005</v>
      </c>
      <c r="T84" s="119">
        <f>T85+T109+T112</f>
        <v>0</v>
      </c>
      <c r="AR84" s="113" t="s">
        <v>79</v>
      </c>
      <c r="AT84" s="120" t="s">
        <v>70</v>
      </c>
      <c r="AU84" s="120" t="s">
        <v>71</v>
      </c>
      <c r="AY84" s="113" t="s">
        <v>113</v>
      </c>
      <c r="BK84" s="121">
        <f>BK85+BK109+BK112</f>
        <v>0</v>
      </c>
    </row>
    <row r="85" spans="2:65" s="11" customFormat="1" ht="22.9" customHeight="1" x14ac:dyDescent="0.2">
      <c r="B85" s="112"/>
      <c r="D85" s="113" t="s">
        <v>70</v>
      </c>
      <c r="E85" s="122" t="s">
        <v>79</v>
      </c>
      <c r="F85" s="122" t="s">
        <v>114</v>
      </c>
      <c r="I85" s="115"/>
      <c r="J85" s="123">
        <f>BK85</f>
        <v>0</v>
      </c>
      <c r="L85" s="112"/>
      <c r="M85" s="117"/>
      <c r="P85" s="118">
        <f>SUM(P86:P108)</f>
        <v>0</v>
      </c>
      <c r="R85" s="118">
        <f>SUM(R86:R108)</f>
        <v>71.388000000000005</v>
      </c>
      <c r="T85" s="119">
        <f>SUM(T86:T108)</f>
        <v>0</v>
      </c>
      <c r="AR85" s="113" t="s">
        <v>79</v>
      </c>
      <c r="AT85" s="120" t="s">
        <v>70</v>
      </c>
      <c r="AU85" s="120" t="s">
        <v>79</v>
      </c>
      <c r="AY85" s="113" t="s">
        <v>113</v>
      </c>
      <c r="BK85" s="121">
        <f>SUM(BK86:BK108)</f>
        <v>0</v>
      </c>
    </row>
    <row r="86" spans="2:65" s="1" customFormat="1" ht="37.9" customHeight="1" x14ac:dyDescent="0.2">
      <c r="B86" s="29"/>
      <c r="C86" s="124" t="s">
        <v>79</v>
      </c>
      <c r="D86" s="124" t="s">
        <v>115</v>
      </c>
      <c r="E86" s="125" t="s">
        <v>208</v>
      </c>
      <c r="F86" s="126" t="s">
        <v>209</v>
      </c>
      <c r="G86" s="127" t="s">
        <v>210</v>
      </c>
      <c r="H86" s="128">
        <v>1</v>
      </c>
      <c r="I86" s="129"/>
      <c r="J86" s="130">
        <f>ROUND(I86*H86,2)</f>
        <v>0</v>
      </c>
      <c r="K86" s="126" t="s">
        <v>119</v>
      </c>
      <c r="L86" s="29"/>
      <c r="M86" s="131" t="s">
        <v>19</v>
      </c>
      <c r="N86" s="132" t="s">
        <v>42</v>
      </c>
      <c r="P86" s="133">
        <f>O86*H86</f>
        <v>0</v>
      </c>
      <c r="Q86" s="133">
        <v>0</v>
      </c>
      <c r="R86" s="133">
        <f>Q86*H86</f>
        <v>0</v>
      </c>
      <c r="S86" s="133">
        <v>0</v>
      </c>
      <c r="T86" s="134">
        <f>S86*H86</f>
        <v>0</v>
      </c>
      <c r="AR86" s="135" t="s">
        <v>120</v>
      </c>
      <c r="AT86" s="135" t="s">
        <v>115</v>
      </c>
      <c r="AU86" s="135" t="s">
        <v>81</v>
      </c>
      <c r="AY86" s="14" t="s">
        <v>113</v>
      </c>
      <c r="BE86" s="136">
        <f>IF(N86="základní",J86,0)</f>
        <v>0</v>
      </c>
      <c r="BF86" s="136">
        <f>IF(N86="snížená",J86,0)</f>
        <v>0</v>
      </c>
      <c r="BG86" s="136">
        <f>IF(N86="zákl. přenesená",J86,0)</f>
        <v>0</v>
      </c>
      <c r="BH86" s="136">
        <f>IF(N86="sníž. přenesená",J86,0)</f>
        <v>0</v>
      </c>
      <c r="BI86" s="136">
        <f>IF(N86="nulová",J86,0)</f>
        <v>0</v>
      </c>
      <c r="BJ86" s="14" t="s">
        <v>79</v>
      </c>
      <c r="BK86" s="136">
        <f>ROUND(I86*H86,2)</f>
        <v>0</v>
      </c>
      <c r="BL86" s="14" t="s">
        <v>120</v>
      </c>
      <c r="BM86" s="135" t="s">
        <v>211</v>
      </c>
    </row>
    <row r="87" spans="2:65" s="1" customFormat="1" ht="11.25" x14ac:dyDescent="0.2">
      <c r="B87" s="29"/>
      <c r="D87" s="137" t="s">
        <v>122</v>
      </c>
      <c r="F87" s="138" t="s">
        <v>212</v>
      </c>
      <c r="I87" s="139"/>
      <c r="L87" s="29"/>
      <c r="M87" s="140"/>
      <c r="T87" s="50"/>
      <c r="AT87" s="14" t="s">
        <v>122</v>
      </c>
      <c r="AU87" s="14" t="s">
        <v>81</v>
      </c>
    </row>
    <row r="88" spans="2:65" s="1" customFormat="1" ht="33" customHeight="1" x14ac:dyDescent="0.2">
      <c r="B88" s="29"/>
      <c r="C88" s="124" t="s">
        <v>81</v>
      </c>
      <c r="D88" s="124" t="s">
        <v>115</v>
      </c>
      <c r="E88" s="125" t="s">
        <v>213</v>
      </c>
      <c r="F88" s="126" t="s">
        <v>214</v>
      </c>
      <c r="G88" s="127" t="s">
        <v>131</v>
      </c>
      <c r="H88" s="128">
        <v>0.3</v>
      </c>
      <c r="I88" s="129"/>
      <c r="J88" s="130">
        <f>ROUND(I88*H88,2)</f>
        <v>0</v>
      </c>
      <c r="K88" s="126" t="s">
        <v>119</v>
      </c>
      <c r="L88" s="29"/>
      <c r="M88" s="131" t="s">
        <v>19</v>
      </c>
      <c r="N88" s="132" t="s">
        <v>42</v>
      </c>
      <c r="P88" s="133">
        <f>O88*H88</f>
        <v>0</v>
      </c>
      <c r="Q88" s="133">
        <v>0</v>
      </c>
      <c r="R88" s="133">
        <f>Q88*H88</f>
        <v>0</v>
      </c>
      <c r="S88" s="133">
        <v>0</v>
      </c>
      <c r="T88" s="134">
        <f>S88*H88</f>
        <v>0</v>
      </c>
      <c r="AR88" s="135" t="s">
        <v>120</v>
      </c>
      <c r="AT88" s="135" t="s">
        <v>115</v>
      </c>
      <c r="AU88" s="135" t="s">
        <v>81</v>
      </c>
      <c r="AY88" s="14" t="s">
        <v>113</v>
      </c>
      <c r="BE88" s="136">
        <f>IF(N88="základní",J88,0)</f>
        <v>0</v>
      </c>
      <c r="BF88" s="136">
        <f>IF(N88="snížená",J88,0)</f>
        <v>0</v>
      </c>
      <c r="BG88" s="136">
        <f>IF(N88="zákl. přenesená",J88,0)</f>
        <v>0</v>
      </c>
      <c r="BH88" s="136">
        <f>IF(N88="sníž. přenesená",J88,0)</f>
        <v>0</v>
      </c>
      <c r="BI88" s="136">
        <f>IF(N88="nulová",J88,0)</f>
        <v>0</v>
      </c>
      <c r="BJ88" s="14" t="s">
        <v>79</v>
      </c>
      <c r="BK88" s="136">
        <f>ROUND(I88*H88,2)</f>
        <v>0</v>
      </c>
      <c r="BL88" s="14" t="s">
        <v>120</v>
      </c>
      <c r="BM88" s="135" t="s">
        <v>215</v>
      </c>
    </row>
    <row r="89" spans="2:65" s="1" customFormat="1" ht="11.25" x14ac:dyDescent="0.2">
      <c r="B89" s="29"/>
      <c r="D89" s="137" t="s">
        <v>122</v>
      </c>
      <c r="F89" s="138" t="s">
        <v>216</v>
      </c>
      <c r="I89" s="139"/>
      <c r="L89" s="29"/>
      <c r="M89" s="140"/>
      <c r="T89" s="50"/>
      <c r="AT89" s="14" t="s">
        <v>122</v>
      </c>
      <c r="AU89" s="14" t="s">
        <v>81</v>
      </c>
    </row>
    <row r="90" spans="2:65" s="1" customFormat="1" ht="55.5" customHeight="1" x14ac:dyDescent="0.2">
      <c r="B90" s="29"/>
      <c r="C90" s="124" t="s">
        <v>128</v>
      </c>
      <c r="D90" s="124" t="s">
        <v>115</v>
      </c>
      <c r="E90" s="125" t="s">
        <v>217</v>
      </c>
      <c r="F90" s="126" t="s">
        <v>218</v>
      </c>
      <c r="G90" s="127" t="s">
        <v>131</v>
      </c>
      <c r="H90" s="128">
        <v>39.659999999999997</v>
      </c>
      <c r="I90" s="129"/>
      <c r="J90" s="130">
        <f>ROUND(I90*H90,2)</f>
        <v>0</v>
      </c>
      <c r="K90" s="126" t="s">
        <v>119</v>
      </c>
      <c r="L90" s="29"/>
      <c r="M90" s="131" t="s">
        <v>19</v>
      </c>
      <c r="N90" s="132" t="s">
        <v>42</v>
      </c>
      <c r="P90" s="133">
        <f>O90*H90</f>
        <v>0</v>
      </c>
      <c r="Q90" s="133">
        <v>0</v>
      </c>
      <c r="R90" s="133">
        <f>Q90*H90</f>
        <v>0</v>
      </c>
      <c r="S90" s="133">
        <v>0</v>
      </c>
      <c r="T90" s="134">
        <f>S90*H90</f>
        <v>0</v>
      </c>
      <c r="AR90" s="135" t="s">
        <v>120</v>
      </c>
      <c r="AT90" s="135" t="s">
        <v>115</v>
      </c>
      <c r="AU90" s="135" t="s">
        <v>81</v>
      </c>
      <c r="AY90" s="14" t="s">
        <v>113</v>
      </c>
      <c r="BE90" s="136">
        <f>IF(N90="základní",J90,0)</f>
        <v>0</v>
      </c>
      <c r="BF90" s="136">
        <f>IF(N90="snížená",J90,0)</f>
        <v>0</v>
      </c>
      <c r="BG90" s="136">
        <f>IF(N90="zákl. přenesená",J90,0)</f>
        <v>0</v>
      </c>
      <c r="BH90" s="136">
        <f>IF(N90="sníž. přenesená",J90,0)</f>
        <v>0</v>
      </c>
      <c r="BI90" s="136">
        <f>IF(N90="nulová",J90,0)</f>
        <v>0</v>
      </c>
      <c r="BJ90" s="14" t="s">
        <v>79</v>
      </c>
      <c r="BK90" s="136">
        <f>ROUND(I90*H90,2)</f>
        <v>0</v>
      </c>
      <c r="BL90" s="14" t="s">
        <v>120</v>
      </c>
      <c r="BM90" s="135" t="s">
        <v>219</v>
      </c>
    </row>
    <row r="91" spans="2:65" s="1" customFormat="1" ht="11.25" x14ac:dyDescent="0.2">
      <c r="B91" s="29"/>
      <c r="D91" s="137" t="s">
        <v>122</v>
      </c>
      <c r="F91" s="138" t="s">
        <v>220</v>
      </c>
      <c r="I91" s="139"/>
      <c r="L91" s="29"/>
      <c r="M91" s="140"/>
      <c r="T91" s="50"/>
      <c r="AT91" s="14" t="s">
        <v>122</v>
      </c>
      <c r="AU91" s="14" t="s">
        <v>81</v>
      </c>
    </row>
    <row r="92" spans="2:65" s="1" customFormat="1" ht="62.65" customHeight="1" x14ac:dyDescent="0.2">
      <c r="B92" s="29"/>
      <c r="C92" s="124" t="s">
        <v>120</v>
      </c>
      <c r="D92" s="124" t="s">
        <v>115</v>
      </c>
      <c r="E92" s="125" t="s">
        <v>221</v>
      </c>
      <c r="F92" s="126" t="s">
        <v>222</v>
      </c>
      <c r="G92" s="127" t="s">
        <v>131</v>
      </c>
      <c r="H92" s="128">
        <v>79.319999999999993</v>
      </c>
      <c r="I92" s="129"/>
      <c r="J92" s="130">
        <f>ROUND(I92*H92,2)</f>
        <v>0</v>
      </c>
      <c r="K92" s="126" t="s">
        <v>119</v>
      </c>
      <c r="L92" s="29"/>
      <c r="M92" s="131" t="s">
        <v>19</v>
      </c>
      <c r="N92" s="132" t="s">
        <v>42</v>
      </c>
      <c r="P92" s="133">
        <f>O92*H92</f>
        <v>0</v>
      </c>
      <c r="Q92" s="133">
        <v>0</v>
      </c>
      <c r="R92" s="133">
        <f>Q92*H92</f>
        <v>0</v>
      </c>
      <c r="S92" s="133">
        <v>0</v>
      </c>
      <c r="T92" s="134">
        <f>S92*H92</f>
        <v>0</v>
      </c>
      <c r="AR92" s="135" t="s">
        <v>120</v>
      </c>
      <c r="AT92" s="135" t="s">
        <v>115</v>
      </c>
      <c r="AU92" s="135" t="s">
        <v>81</v>
      </c>
      <c r="AY92" s="14" t="s">
        <v>113</v>
      </c>
      <c r="BE92" s="136">
        <f>IF(N92="základní",J92,0)</f>
        <v>0</v>
      </c>
      <c r="BF92" s="136">
        <f>IF(N92="snížená",J92,0)</f>
        <v>0</v>
      </c>
      <c r="BG92" s="136">
        <f>IF(N92="zákl. přenesená",J92,0)</f>
        <v>0</v>
      </c>
      <c r="BH92" s="136">
        <f>IF(N92="sníž. přenesená",J92,0)</f>
        <v>0</v>
      </c>
      <c r="BI92" s="136">
        <f>IF(N92="nulová",J92,0)</f>
        <v>0</v>
      </c>
      <c r="BJ92" s="14" t="s">
        <v>79</v>
      </c>
      <c r="BK92" s="136">
        <f>ROUND(I92*H92,2)</f>
        <v>0</v>
      </c>
      <c r="BL92" s="14" t="s">
        <v>120</v>
      </c>
      <c r="BM92" s="135" t="s">
        <v>223</v>
      </c>
    </row>
    <row r="93" spans="2:65" s="1" customFormat="1" ht="11.25" x14ac:dyDescent="0.2">
      <c r="B93" s="29"/>
      <c r="D93" s="137" t="s">
        <v>122</v>
      </c>
      <c r="F93" s="138" t="s">
        <v>224</v>
      </c>
      <c r="I93" s="139"/>
      <c r="L93" s="29"/>
      <c r="M93" s="140"/>
      <c r="T93" s="50"/>
      <c r="AT93" s="14" t="s">
        <v>122</v>
      </c>
      <c r="AU93" s="14" t="s">
        <v>81</v>
      </c>
    </row>
    <row r="94" spans="2:65" s="1" customFormat="1" ht="62.65" customHeight="1" x14ac:dyDescent="0.2">
      <c r="B94" s="29"/>
      <c r="C94" s="124" t="s">
        <v>138</v>
      </c>
      <c r="D94" s="124" t="s">
        <v>115</v>
      </c>
      <c r="E94" s="125" t="s">
        <v>134</v>
      </c>
      <c r="F94" s="126" t="s">
        <v>135</v>
      </c>
      <c r="G94" s="127" t="s">
        <v>131</v>
      </c>
      <c r="H94" s="128">
        <v>39.659999999999997</v>
      </c>
      <c r="I94" s="129"/>
      <c r="J94" s="130">
        <f>ROUND(I94*H94,2)</f>
        <v>0</v>
      </c>
      <c r="K94" s="126" t="s">
        <v>119</v>
      </c>
      <c r="L94" s="29"/>
      <c r="M94" s="131" t="s">
        <v>19</v>
      </c>
      <c r="N94" s="132" t="s">
        <v>42</v>
      </c>
      <c r="P94" s="133">
        <f>O94*H94</f>
        <v>0</v>
      </c>
      <c r="Q94" s="133">
        <v>0</v>
      </c>
      <c r="R94" s="133">
        <f>Q94*H94</f>
        <v>0</v>
      </c>
      <c r="S94" s="133">
        <v>0</v>
      </c>
      <c r="T94" s="134">
        <f>S94*H94</f>
        <v>0</v>
      </c>
      <c r="AR94" s="135" t="s">
        <v>120</v>
      </c>
      <c r="AT94" s="135" t="s">
        <v>115</v>
      </c>
      <c r="AU94" s="135" t="s">
        <v>81</v>
      </c>
      <c r="AY94" s="14" t="s">
        <v>113</v>
      </c>
      <c r="BE94" s="136">
        <f>IF(N94="základní",J94,0)</f>
        <v>0</v>
      </c>
      <c r="BF94" s="136">
        <f>IF(N94="snížená",J94,0)</f>
        <v>0</v>
      </c>
      <c r="BG94" s="136">
        <f>IF(N94="zákl. přenesená",J94,0)</f>
        <v>0</v>
      </c>
      <c r="BH94" s="136">
        <f>IF(N94="sníž. přenesená",J94,0)</f>
        <v>0</v>
      </c>
      <c r="BI94" s="136">
        <f>IF(N94="nulová",J94,0)</f>
        <v>0</v>
      </c>
      <c r="BJ94" s="14" t="s">
        <v>79</v>
      </c>
      <c r="BK94" s="136">
        <f>ROUND(I94*H94,2)</f>
        <v>0</v>
      </c>
      <c r="BL94" s="14" t="s">
        <v>120</v>
      </c>
      <c r="BM94" s="135" t="s">
        <v>225</v>
      </c>
    </row>
    <row r="95" spans="2:65" s="1" customFormat="1" ht="11.25" x14ac:dyDescent="0.2">
      <c r="B95" s="29"/>
      <c r="D95" s="137" t="s">
        <v>122</v>
      </c>
      <c r="F95" s="138" t="s">
        <v>137</v>
      </c>
      <c r="I95" s="139"/>
      <c r="L95" s="29"/>
      <c r="M95" s="140"/>
      <c r="T95" s="50"/>
      <c r="AT95" s="14" t="s">
        <v>122</v>
      </c>
      <c r="AU95" s="14" t="s">
        <v>81</v>
      </c>
    </row>
    <row r="96" spans="2:65" s="1" customFormat="1" ht="44.25" customHeight="1" x14ac:dyDescent="0.2">
      <c r="B96" s="29"/>
      <c r="C96" s="124" t="s">
        <v>143</v>
      </c>
      <c r="D96" s="124" t="s">
        <v>115</v>
      </c>
      <c r="E96" s="125" t="s">
        <v>139</v>
      </c>
      <c r="F96" s="126" t="s">
        <v>140</v>
      </c>
      <c r="G96" s="127" t="s">
        <v>131</v>
      </c>
      <c r="H96" s="128">
        <v>39.659999999999997</v>
      </c>
      <c r="I96" s="129"/>
      <c r="J96" s="130">
        <f>ROUND(I96*H96,2)</f>
        <v>0</v>
      </c>
      <c r="K96" s="126" t="s">
        <v>119</v>
      </c>
      <c r="L96" s="29"/>
      <c r="M96" s="131" t="s">
        <v>19</v>
      </c>
      <c r="N96" s="132" t="s">
        <v>42</v>
      </c>
      <c r="P96" s="133">
        <f>O96*H96</f>
        <v>0</v>
      </c>
      <c r="Q96" s="133">
        <v>0</v>
      </c>
      <c r="R96" s="133">
        <f>Q96*H96</f>
        <v>0</v>
      </c>
      <c r="S96" s="133">
        <v>0</v>
      </c>
      <c r="T96" s="134">
        <f>S96*H96</f>
        <v>0</v>
      </c>
      <c r="AR96" s="135" t="s">
        <v>120</v>
      </c>
      <c r="AT96" s="135" t="s">
        <v>115</v>
      </c>
      <c r="AU96" s="135" t="s">
        <v>81</v>
      </c>
      <c r="AY96" s="14" t="s">
        <v>113</v>
      </c>
      <c r="BE96" s="136">
        <f>IF(N96="základní",J96,0)</f>
        <v>0</v>
      </c>
      <c r="BF96" s="136">
        <f>IF(N96="snížená",J96,0)</f>
        <v>0</v>
      </c>
      <c r="BG96" s="136">
        <f>IF(N96="zákl. přenesená",J96,0)</f>
        <v>0</v>
      </c>
      <c r="BH96" s="136">
        <f>IF(N96="sníž. přenesená",J96,0)</f>
        <v>0</v>
      </c>
      <c r="BI96" s="136">
        <f>IF(N96="nulová",J96,0)</f>
        <v>0</v>
      </c>
      <c r="BJ96" s="14" t="s">
        <v>79</v>
      </c>
      <c r="BK96" s="136">
        <f>ROUND(I96*H96,2)</f>
        <v>0</v>
      </c>
      <c r="BL96" s="14" t="s">
        <v>120</v>
      </c>
      <c r="BM96" s="135" t="s">
        <v>226</v>
      </c>
    </row>
    <row r="97" spans="2:65" s="1" customFormat="1" ht="11.25" x14ac:dyDescent="0.2">
      <c r="B97" s="29"/>
      <c r="D97" s="137" t="s">
        <v>122</v>
      </c>
      <c r="F97" s="138" t="s">
        <v>142</v>
      </c>
      <c r="I97" s="139"/>
      <c r="L97" s="29"/>
      <c r="M97" s="140"/>
      <c r="T97" s="50"/>
      <c r="AT97" s="14" t="s">
        <v>122</v>
      </c>
      <c r="AU97" s="14" t="s">
        <v>81</v>
      </c>
    </row>
    <row r="98" spans="2:65" s="1" customFormat="1" ht="37.9" customHeight="1" x14ac:dyDescent="0.2">
      <c r="B98" s="29"/>
      <c r="C98" s="124" t="s">
        <v>148</v>
      </c>
      <c r="D98" s="124" t="s">
        <v>115</v>
      </c>
      <c r="E98" s="125" t="s">
        <v>227</v>
      </c>
      <c r="F98" s="126" t="s">
        <v>228</v>
      </c>
      <c r="G98" s="127" t="s">
        <v>131</v>
      </c>
      <c r="H98" s="128">
        <v>39.659999999999997</v>
      </c>
      <c r="I98" s="129"/>
      <c r="J98" s="130">
        <f>ROUND(I98*H98,2)</f>
        <v>0</v>
      </c>
      <c r="K98" s="126" t="s">
        <v>119</v>
      </c>
      <c r="L98" s="29"/>
      <c r="M98" s="131" t="s">
        <v>19</v>
      </c>
      <c r="N98" s="132" t="s">
        <v>42</v>
      </c>
      <c r="P98" s="133">
        <f>O98*H98</f>
        <v>0</v>
      </c>
      <c r="Q98" s="133">
        <v>0</v>
      </c>
      <c r="R98" s="133">
        <f>Q98*H98</f>
        <v>0</v>
      </c>
      <c r="S98" s="133">
        <v>0</v>
      </c>
      <c r="T98" s="134">
        <f>S98*H98</f>
        <v>0</v>
      </c>
      <c r="AR98" s="135" t="s">
        <v>120</v>
      </c>
      <c r="AT98" s="135" t="s">
        <v>115</v>
      </c>
      <c r="AU98" s="135" t="s">
        <v>81</v>
      </c>
      <c r="AY98" s="14" t="s">
        <v>113</v>
      </c>
      <c r="BE98" s="136">
        <f>IF(N98="základní",J98,0)</f>
        <v>0</v>
      </c>
      <c r="BF98" s="136">
        <f>IF(N98="snížená",J98,0)</f>
        <v>0</v>
      </c>
      <c r="BG98" s="136">
        <f>IF(N98="zákl. přenesená",J98,0)</f>
        <v>0</v>
      </c>
      <c r="BH98" s="136">
        <f>IF(N98="sníž. přenesená",J98,0)</f>
        <v>0</v>
      </c>
      <c r="BI98" s="136">
        <f>IF(N98="nulová",J98,0)</f>
        <v>0</v>
      </c>
      <c r="BJ98" s="14" t="s">
        <v>79</v>
      </c>
      <c r="BK98" s="136">
        <f>ROUND(I98*H98,2)</f>
        <v>0</v>
      </c>
      <c r="BL98" s="14" t="s">
        <v>120</v>
      </c>
      <c r="BM98" s="135" t="s">
        <v>229</v>
      </c>
    </row>
    <row r="99" spans="2:65" s="1" customFormat="1" ht="11.25" x14ac:dyDescent="0.2">
      <c r="B99" s="29"/>
      <c r="D99" s="137" t="s">
        <v>122</v>
      </c>
      <c r="F99" s="138" t="s">
        <v>230</v>
      </c>
      <c r="I99" s="139"/>
      <c r="L99" s="29"/>
      <c r="M99" s="140"/>
      <c r="T99" s="50"/>
      <c r="AT99" s="14" t="s">
        <v>122</v>
      </c>
      <c r="AU99" s="14" t="s">
        <v>81</v>
      </c>
    </row>
    <row r="100" spans="2:65" s="1" customFormat="1" ht="16.5" customHeight="1" x14ac:dyDescent="0.2">
      <c r="B100" s="29"/>
      <c r="C100" s="141" t="s">
        <v>153</v>
      </c>
      <c r="D100" s="141" t="s">
        <v>149</v>
      </c>
      <c r="E100" s="142" t="s">
        <v>150</v>
      </c>
      <c r="F100" s="143" t="s">
        <v>151</v>
      </c>
      <c r="G100" s="144" t="s">
        <v>152</v>
      </c>
      <c r="H100" s="145">
        <v>71.388000000000005</v>
      </c>
      <c r="I100" s="146"/>
      <c r="J100" s="147">
        <f>ROUND(I100*H100,2)</f>
        <v>0</v>
      </c>
      <c r="K100" s="143" t="s">
        <v>19</v>
      </c>
      <c r="L100" s="148"/>
      <c r="M100" s="149" t="s">
        <v>19</v>
      </c>
      <c r="N100" s="150" t="s">
        <v>42</v>
      </c>
      <c r="P100" s="133">
        <f>O100*H100</f>
        <v>0</v>
      </c>
      <c r="Q100" s="133">
        <v>1</v>
      </c>
      <c r="R100" s="133">
        <f>Q100*H100</f>
        <v>71.388000000000005</v>
      </c>
      <c r="S100" s="133">
        <v>0</v>
      </c>
      <c r="T100" s="134">
        <f>S100*H100</f>
        <v>0</v>
      </c>
      <c r="AR100" s="135" t="s">
        <v>153</v>
      </c>
      <c r="AT100" s="135" t="s">
        <v>149</v>
      </c>
      <c r="AU100" s="135" t="s">
        <v>81</v>
      </c>
      <c r="AY100" s="14" t="s">
        <v>113</v>
      </c>
      <c r="BE100" s="136">
        <f>IF(N100="základní",J100,0)</f>
        <v>0</v>
      </c>
      <c r="BF100" s="136">
        <f>IF(N100="snížená",J100,0)</f>
        <v>0</v>
      </c>
      <c r="BG100" s="136">
        <f>IF(N100="zákl. přenesená",J100,0)</f>
        <v>0</v>
      </c>
      <c r="BH100" s="136">
        <f>IF(N100="sníž. přenesená",J100,0)</f>
        <v>0</v>
      </c>
      <c r="BI100" s="136">
        <f>IF(N100="nulová",J100,0)</f>
        <v>0</v>
      </c>
      <c r="BJ100" s="14" t="s">
        <v>79</v>
      </c>
      <c r="BK100" s="136">
        <f>ROUND(I100*H100,2)</f>
        <v>0</v>
      </c>
      <c r="BL100" s="14" t="s">
        <v>120</v>
      </c>
      <c r="BM100" s="135" t="s">
        <v>231</v>
      </c>
    </row>
    <row r="101" spans="2:65" s="1" customFormat="1" ht="37.9" customHeight="1" x14ac:dyDescent="0.2">
      <c r="B101" s="29"/>
      <c r="C101" s="124" t="s">
        <v>159</v>
      </c>
      <c r="D101" s="124" t="s">
        <v>115</v>
      </c>
      <c r="E101" s="125" t="s">
        <v>160</v>
      </c>
      <c r="F101" s="126" t="s">
        <v>161</v>
      </c>
      <c r="G101" s="127" t="s">
        <v>131</v>
      </c>
      <c r="H101" s="128">
        <v>39.659999999999997</v>
      </c>
      <c r="I101" s="129"/>
      <c r="J101" s="130">
        <f>ROUND(I101*H101,2)</f>
        <v>0</v>
      </c>
      <c r="K101" s="126" t="s">
        <v>119</v>
      </c>
      <c r="L101" s="29"/>
      <c r="M101" s="131" t="s">
        <v>19</v>
      </c>
      <c r="N101" s="132" t="s">
        <v>42</v>
      </c>
      <c r="P101" s="133">
        <f>O101*H101</f>
        <v>0</v>
      </c>
      <c r="Q101" s="133">
        <v>0</v>
      </c>
      <c r="R101" s="133">
        <f>Q101*H101</f>
        <v>0</v>
      </c>
      <c r="S101" s="133">
        <v>0</v>
      </c>
      <c r="T101" s="134">
        <f>S101*H101</f>
        <v>0</v>
      </c>
      <c r="AR101" s="135" t="s">
        <v>120</v>
      </c>
      <c r="AT101" s="135" t="s">
        <v>115</v>
      </c>
      <c r="AU101" s="135" t="s">
        <v>81</v>
      </c>
      <c r="AY101" s="14" t="s">
        <v>113</v>
      </c>
      <c r="BE101" s="136">
        <f>IF(N101="základní",J101,0)</f>
        <v>0</v>
      </c>
      <c r="BF101" s="136">
        <f>IF(N101="snížená",J101,0)</f>
        <v>0</v>
      </c>
      <c r="BG101" s="136">
        <f>IF(N101="zákl. přenesená",J101,0)</f>
        <v>0</v>
      </c>
      <c r="BH101" s="136">
        <f>IF(N101="sníž. přenesená",J101,0)</f>
        <v>0</v>
      </c>
      <c r="BI101" s="136">
        <f>IF(N101="nulová",J101,0)</f>
        <v>0</v>
      </c>
      <c r="BJ101" s="14" t="s">
        <v>79</v>
      </c>
      <c r="BK101" s="136">
        <f>ROUND(I101*H101,2)</f>
        <v>0</v>
      </c>
      <c r="BL101" s="14" t="s">
        <v>120</v>
      </c>
      <c r="BM101" s="135" t="s">
        <v>232</v>
      </c>
    </row>
    <row r="102" spans="2:65" s="1" customFormat="1" ht="11.25" x14ac:dyDescent="0.2">
      <c r="B102" s="29"/>
      <c r="D102" s="137" t="s">
        <v>122</v>
      </c>
      <c r="F102" s="138" t="s">
        <v>163</v>
      </c>
      <c r="I102" s="139"/>
      <c r="L102" s="29"/>
      <c r="M102" s="140"/>
      <c r="T102" s="50"/>
      <c r="AT102" s="14" t="s">
        <v>122</v>
      </c>
      <c r="AU102" s="14" t="s">
        <v>81</v>
      </c>
    </row>
    <row r="103" spans="2:65" s="1" customFormat="1" ht="33" customHeight="1" x14ac:dyDescent="0.2">
      <c r="B103" s="29"/>
      <c r="C103" s="124" t="s">
        <v>164</v>
      </c>
      <c r="D103" s="124" t="s">
        <v>115</v>
      </c>
      <c r="E103" s="125" t="s">
        <v>233</v>
      </c>
      <c r="F103" s="126" t="s">
        <v>234</v>
      </c>
      <c r="G103" s="127" t="s">
        <v>118</v>
      </c>
      <c r="H103" s="128">
        <v>372.7</v>
      </c>
      <c r="I103" s="129"/>
      <c r="J103" s="130">
        <f>ROUND(I103*H103,2)</f>
        <v>0</v>
      </c>
      <c r="K103" s="126" t="s">
        <v>119</v>
      </c>
      <c r="L103" s="29"/>
      <c r="M103" s="131" t="s">
        <v>19</v>
      </c>
      <c r="N103" s="132" t="s">
        <v>42</v>
      </c>
      <c r="P103" s="133">
        <f>O103*H103</f>
        <v>0</v>
      </c>
      <c r="Q103" s="133">
        <v>0</v>
      </c>
      <c r="R103" s="133">
        <f>Q103*H103</f>
        <v>0</v>
      </c>
      <c r="S103" s="133">
        <v>0</v>
      </c>
      <c r="T103" s="134">
        <f>S103*H103</f>
        <v>0</v>
      </c>
      <c r="AR103" s="135" t="s">
        <v>120</v>
      </c>
      <c r="AT103" s="135" t="s">
        <v>115</v>
      </c>
      <c r="AU103" s="135" t="s">
        <v>81</v>
      </c>
      <c r="AY103" s="14" t="s">
        <v>113</v>
      </c>
      <c r="BE103" s="136">
        <f>IF(N103="základní",J103,0)</f>
        <v>0</v>
      </c>
      <c r="BF103" s="136">
        <f>IF(N103="snížená",J103,0)</f>
        <v>0</v>
      </c>
      <c r="BG103" s="136">
        <f>IF(N103="zákl. přenesená",J103,0)</f>
        <v>0</v>
      </c>
      <c r="BH103" s="136">
        <f>IF(N103="sníž. přenesená",J103,0)</f>
        <v>0</v>
      </c>
      <c r="BI103" s="136">
        <f>IF(N103="nulová",J103,0)</f>
        <v>0</v>
      </c>
      <c r="BJ103" s="14" t="s">
        <v>79</v>
      </c>
      <c r="BK103" s="136">
        <f>ROUND(I103*H103,2)</f>
        <v>0</v>
      </c>
      <c r="BL103" s="14" t="s">
        <v>120</v>
      </c>
      <c r="BM103" s="135" t="s">
        <v>235</v>
      </c>
    </row>
    <row r="104" spans="2:65" s="1" customFormat="1" ht="11.25" x14ac:dyDescent="0.2">
      <c r="B104" s="29"/>
      <c r="D104" s="137" t="s">
        <v>122</v>
      </c>
      <c r="F104" s="138" t="s">
        <v>236</v>
      </c>
      <c r="I104" s="139"/>
      <c r="L104" s="29"/>
      <c r="M104" s="140"/>
      <c r="T104" s="50"/>
      <c r="AT104" s="14" t="s">
        <v>122</v>
      </c>
      <c r="AU104" s="14" t="s">
        <v>81</v>
      </c>
    </row>
    <row r="105" spans="2:65" s="1" customFormat="1" ht="24.2" customHeight="1" x14ac:dyDescent="0.2">
      <c r="B105" s="29"/>
      <c r="C105" s="124" t="s">
        <v>169</v>
      </c>
      <c r="D105" s="124" t="s">
        <v>115</v>
      </c>
      <c r="E105" s="125" t="s">
        <v>237</v>
      </c>
      <c r="F105" s="126" t="s">
        <v>238</v>
      </c>
      <c r="G105" s="127" t="s">
        <v>210</v>
      </c>
      <c r="H105" s="128">
        <v>1</v>
      </c>
      <c r="I105" s="129"/>
      <c r="J105" s="130">
        <f>ROUND(I105*H105,2)</f>
        <v>0</v>
      </c>
      <c r="K105" s="126" t="s">
        <v>19</v>
      </c>
      <c r="L105" s="29"/>
      <c r="M105" s="131" t="s">
        <v>19</v>
      </c>
      <c r="N105" s="132" t="s">
        <v>42</v>
      </c>
      <c r="P105" s="133">
        <f>O105*H105</f>
        <v>0</v>
      </c>
      <c r="Q105" s="133">
        <v>0</v>
      </c>
      <c r="R105" s="133">
        <f>Q105*H105</f>
        <v>0</v>
      </c>
      <c r="S105" s="133">
        <v>0</v>
      </c>
      <c r="T105" s="134">
        <f>S105*H105</f>
        <v>0</v>
      </c>
      <c r="AR105" s="135" t="s">
        <v>120</v>
      </c>
      <c r="AT105" s="135" t="s">
        <v>115</v>
      </c>
      <c r="AU105" s="135" t="s">
        <v>81</v>
      </c>
      <c r="AY105" s="14" t="s">
        <v>113</v>
      </c>
      <c r="BE105" s="136">
        <f>IF(N105="základní",J105,0)</f>
        <v>0</v>
      </c>
      <c r="BF105" s="136">
        <f>IF(N105="snížená",J105,0)</f>
        <v>0</v>
      </c>
      <c r="BG105" s="136">
        <f>IF(N105="zákl. přenesená",J105,0)</f>
        <v>0</v>
      </c>
      <c r="BH105" s="136">
        <f>IF(N105="sníž. přenesená",J105,0)</f>
        <v>0</v>
      </c>
      <c r="BI105" s="136">
        <f>IF(N105="nulová",J105,0)</f>
        <v>0</v>
      </c>
      <c r="BJ105" s="14" t="s">
        <v>79</v>
      </c>
      <c r="BK105" s="136">
        <f>ROUND(I105*H105,2)</f>
        <v>0</v>
      </c>
      <c r="BL105" s="14" t="s">
        <v>120</v>
      </c>
      <c r="BM105" s="135" t="s">
        <v>239</v>
      </c>
    </row>
    <row r="106" spans="2:65" s="1" customFormat="1" ht="24.2" customHeight="1" x14ac:dyDescent="0.2">
      <c r="B106" s="29"/>
      <c r="C106" s="124" t="s">
        <v>8</v>
      </c>
      <c r="D106" s="124" t="s">
        <v>115</v>
      </c>
      <c r="E106" s="125" t="s">
        <v>240</v>
      </c>
      <c r="F106" s="126" t="s">
        <v>241</v>
      </c>
      <c r="G106" s="127" t="s">
        <v>210</v>
      </c>
      <c r="H106" s="128">
        <v>1</v>
      </c>
      <c r="I106" s="129"/>
      <c r="J106" s="130">
        <f>ROUND(I106*H106,2)</f>
        <v>0</v>
      </c>
      <c r="K106" s="126" t="s">
        <v>19</v>
      </c>
      <c r="L106" s="29"/>
      <c r="M106" s="131" t="s">
        <v>19</v>
      </c>
      <c r="N106" s="132" t="s">
        <v>42</v>
      </c>
      <c r="P106" s="133">
        <f>O106*H106</f>
        <v>0</v>
      </c>
      <c r="Q106" s="133">
        <v>0</v>
      </c>
      <c r="R106" s="133">
        <f>Q106*H106</f>
        <v>0</v>
      </c>
      <c r="S106" s="133">
        <v>0</v>
      </c>
      <c r="T106" s="134">
        <f>S106*H106</f>
        <v>0</v>
      </c>
      <c r="AR106" s="135" t="s">
        <v>120</v>
      </c>
      <c r="AT106" s="135" t="s">
        <v>115</v>
      </c>
      <c r="AU106" s="135" t="s">
        <v>81</v>
      </c>
      <c r="AY106" s="14" t="s">
        <v>113</v>
      </c>
      <c r="BE106" s="136">
        <f>IF(N106="základní",J106,0)</f>
        <v>0</v>
      </c>
      <c r="BF106" s="136">
        <f>IF(N106="snížená",J106,0)</f>
        <v>0</v>
      </c>
      <c r="BG106" s="136">
        <f>IF(N106="zákl. přenesená",J106,0)</f>
        <v>0</v>
      </c>
      <c r="BH106" s="136">
        <f>IF(N106="sníž. přenesená",J106,0)</f>
        <v>0</v>
      </c>
      <c r="BI106" s="136">
        <f>IF(N106="nulová",J106,0)</f>
        <v>0</v>
      </c>
      <c r="BJ106" s="14" t="s">
        <v>79</v>
      </c>
      <c r="BK106" s="136">
        <f>ROUND(I106*H106,2)</f>
        <v>0</v>
      </c>
      <c r="BL106" s="14" t="s">
        <v>120</v>
      </c>
      <c r="BM106" s="135" t="s">
        <v>242</v>
      </c>
    </row>
    <row r="107" spans="2:65" s="1" customFormat="1" ht="33" customHeight="1" x14ac:dyDescent="0.2">
      <c r="B107" s="29"/>
      <c r="C107" s="124" t="s">
        <v>179</v>
      </c>
      <c r="D107" s="124" t="s">
        <v>115</v>
      </c>
      <c r="E107" s="125" t="s">
        <v>243</v>
      </c>
      <c r="F107" s="126" t="s">
        <v>244</v>
      </c>
      <c r="G107" s="127" t="s">
        <v>210</v>
      </c>
      <c r="H107" s="128">
        <v>17</v>
      </c>
      <c r="I107" s="129"/>
      <c r="J107" s="130">
        <f>ROUND(I107*H107,2)</f>
        <v>0</v>
      </c>
      <c r="K107" s="126" t="s">
        <v>19</v>
      </c>
      <c r="L107" s="29"/>
      <c r="M107" s="131" t="s">
        <v>19</v>
      </c>
      <c r="N107" s="132" t="s">
        <v>42</v>
      </c>
      <c r="P107" s="133">
        <f>O107*H107</f>
        <v>0</v>
      </c>
      <c r="Q107" s="133">
        <v>0</v>
      </c>
      <c r="R107" s="133">
        <f>Q107*H107</f>
        <v>0</v>
      </c>
      <c r="S107" s="133">
        <v>0</v>
      </c>
      <c r="T107" s="134">
        <f>S107*H107</f>
        <v>0</v>
      </c>
      <c r="AR107" s="135" t="s">
        <v>120</v>
      </c>
      <c r="AT107" s="135" t="s">
        <v>115</v>
      </c>
      <c r="AU107" s="135" t="s">
        <v>81</v>
      </c>
      <c r="AY107" s="14" t="s">
        <v>113</v>
      </c>
      <c r="BE107" s="136">
        <f>IF(N107="základní",J107,0)</f>
        <v>0</v>
      </c>
      <c r="BF107" s="136">
        <f>IF(N107="snížená",J107,0)</f>
        <v>0</v>
      </c>
      <c r="BG107" s="136">
        <f>IF(N107="zákl. přenesená",J107,0)</f>
        <v>0</v>
      </c>
      <c r="BH107" s="136">
        <f>IF(N107="sníž. přenesená",J107,0)</f>
        <v>0</v>
      </c>
      <c r="BI107" s="136">
        <f>IF(N107="nulová",J107,0)</f>
        <v>0</v>
      </c>
      <c r="BJ107" s="14" t="s">
        <v>79</v>
      </c>
      <c r="BK107" s="136">
        <f>ROUND(I107*H107,2)</f>
        <v>0</v>
      </c>
      <c r="BL107" s="14" t="s">
        <v>120</v>
      </c>
      <c r="BM107" s="135" t="s">
        <v>245</v>
      </c>
    </row>
    <row r="108" spans="2:65" s="1" customFormat="1" ht="24.2" customHeight="1" x14ac:dyDescent="0.2">
      <c r="B108" s="29"/>
      <c r="C108" s="124" t="s">
        <v>184</v>
      </c>
      <c r="D108" s="124" t="s">
        <v>115</v>
      </c>
      <c r="E108" s="125" t="s">
        <v>246</v>
      </c>
      <c r="F108" s="126" t="s">
        <v>247</v>
      </c>
      <c r="G108" s="127" t="s">
        <v>210</v>
      </c>
      <c r="H108" s="128">
        <v>36</v>
      </c>
      <c r="I108" s="129"/>
      <c r="J108" s="130">
        <f>ROUND(I108*H108,2)</f>
        <v>0</v>
      </c>
      <c r="K108" s="126" t="s">
        <v>19</v>
      </c>
      <c r="L108" s="29"/>
      <c r="M108" s="131" t="s">
        <v>19</v>
      </c>
      <c r="N108" s="132" t="s">
        <v>42</v>
      </c>
      <c r="P108" s="133">
        <f>O108*H108</f>
        <v>0</v>
      </c>
      <c r="Q108" s="133">
        <v>0</v>
      </c>
      <c r="R108" s="133">
        <f>Q108*H108</f>
        <v>0</v>
      </c>
      <c r="S108" s="133">
        <v>0</v>
      </c>
      <c r="T108" s="134">
        <f>S108*H108</f>
        <v>0</v>
      </c>
      <c r="AR108" s="135" t="s">
        <v>120</v>
      </c>
      <c r="AT108" s="135" t="s">
        <v>115</v>
      </c>
      <c r="AU108" s="135" t="s">
        <v>81</v>
      </c>
      <c r="AY108" s="14" t="s">
        <v>113</v>
      </c>
      <c r="BE108" s="136">
        <f>IF(N108="základní",J108,0)</f>
        <v>0</v>
      </c>
      <c r="BF108" s="136">
        <f>IF(N108="snížená",J108,0)</f>
        <v>0</v>
      </c>
      <c r="BG108" s="136">
        <f>IF(N108="zákl. přenesená",J108,0)</f>
        <v>0</v>
      </c>
      <c r="BH108" s="136">
        <f>IF(N108="sníž. přenesená",J108,0)</f>
        <v>0</v>
      </c>
      <c r="BI108" s="136">
        <f>IF(N108="nulová",J108,0)</f>
        <v>0</v>
      </c>
      <c r="BJ108" s="14" t="s">
        <v>79</v>
      </c>
      <c r="BK108" s="136">
        <f>ROUND(I108*H108,2)</f>
        <v>0</v>
      </c>
      <c r="BL108" s="14" t="s">
        <v>120</v>
      </c>
      <c r="BM108" s="135" t="s">
        <v>248</v>
      </c>
    </row>
    <row r="109" spans="2:65" s="11" customFormat="1" ht="22.9" customHeight="1" x14ac:dyDescent="0.2">
      <c r="B109" s="112"/>
      <c r="D109" s="113" t="s">
        <v>70</v>
      </c>
      <c r="E109" s="122" t="s">
        <v>138</v>
      </c>
      <c r="F109" s="122" t="s">
        <v>178</v>
      </c>
      <c r="I109" s="115"/>
      <c r="J109" s="123">
        <f>BK109</f>
        <v>0</v>
      </c>
      <c r="L109" s="112"/>
      <c r="M109" s="117"/>
      <c r="P109" s="118">
        <f>SUM(P110:P111)</f>
        <v>0</v>
      </c>
      <c r="R109" s="118">
        <f>SUM(R110:R111)</f>
        <v>0.872</v>
      </c>
      <c r="T109" s="119">
        <f>SUM(T110:T111)</f>
        <v>0</v>
      </c>
      <c r="AR109" s="113" t="s">
        <v>79</v>
      </c>
      <c r="AT109" s="120" t="s">
        <v>70</v>
      </c>
      <c r="AU109" s="120" t="s">
        <v>79</v>
      </c>
      <c r="AY109" s="113" t="s">
        <v>113</v>
      </c>
      <c r="BK109" s="121">
        <f>SUM(BK110:BK111)</f>
        <v>0</v>
      </c>
    </row>
    <row r="110" spans="2:65" s="1" customFormat="1" ht="24.2" customHeight="1" x14ac:dyDescent="0.2">
      <c r="B110" s="29"/>
      <c r="C110" s="124" t="s">
        <v>192</v>
      </c>
      <c r="D110" s="124" t="s">
        <v>115</v>
      </c>
      <c r="E110" s="125" t="s">
        <v>185</v>
      </c>
      <c r="F110" s="126" t="s">
        <v>186</v>
      </c>
      <c r="G110" s="127" t="s">
        <v>187</v>
      </c>
      <c r="H110" s="128">
        <v>16</v>
      </c>
      <c r="I110" s="129"/>
      <c r="J110" s="130">
        <f>ROUND(I110*H110,2)</f>
        <v>0</v>
      </c>
      <c r="K110" s="126" t="s">
        <v>119</v>
      </c>
      <c r="L110" s="29"/>
      <c r="M110" s="131" t="s">
        <v>19</v>
      </c>
      <c r="N110" s="132" t="s">
        <v>42</v>
      </c>
      <c r="P110" s="133">
        <f>O110*H110</f>
        <v>0</v>
      </c>
      <c r="Q110" s="133">
        <v>5.45E-2</v>
      </c>
      <c r="R110" s="133">
        <f>Q110*H110</f>
        <v>0.872</v>
      </c>
      <c r="S110" s="133">
        <v>0</v>
      </c>
      <c r="T110" s="134">
        <f>S110*H110</f>
        <v>0</v>
      </c>
      <c r="AR110" s="135" t="s">
        <v>120</v>
      </c>
      <c r="AT110" s="135" t="s">
        <v>115</v>
      </c>
      <c r="AU110" s="135" t="s">
        <v>81</v>
      </c>
      <c r="AY110" s="14" t="s">
        <v>113</v>
      </c>
      <c r="BE110" s="136">
        <f>IF(N110="základní",J110,0)</f>
        <v>0</v>
      </c>
      <c r="BF110" s="136">
        <f>IF(N110="snížená",J110,0)</f>
        <v>0</v>
      </c>
      <c r="BG110" s="136">
        <f>IF(N110="zákl. přenesená",J110,0)</f>
        <v>0</v>
      </c>
      <c r="BH110" s="136">
        <f>IF(N110="sníž. přenesená",J110,0)</f>
        <v>0</v>
      </c>
      <c r="BI110" s="136">
        <f>IF(N110="nulová",J110,0)</f>
        <v>0</v>
      </c>
      <c r="BJ110" s="14" t="s">
        <v>79</v>
      </c>
      <c r="BK110" s="136">
        <f>ROUND(I110*H110,2)</f>
        <v>0</v>
      </c>
      <c r="BL110" s="14" t="s">
        <v>120</v>
      </c>
      <c r="BM110" s="135" t="s">
        <v>249</v>
      </c>
    </row>
    <row r="111" spans="2:65" s="1" customFormat="1" ht="11.25" x14ac:dyDescent="0.2">
      <c r="B111" s="29"/>
      <c r="D111" s="137" t="s">
        <v>122</v>
      </c>
      <c r="F111" s="138" t="s">
        <v>189</v>
      </c>
      <c r="I111" s="139"/>
      <c r="L111" s="29"/>
      <c r="M111" s="140"/>
      <c r="T111" s="50"/>
      <c r="AT111" s="14" t="s">
        <v>122</v>
      </c>
      <c r="AU111" s="14" t="s">
        <v>81</v>
      </c>
    </row>
    <row r="112" spans="2:65" s="11" customFormat="1" ht="22.9" customHeight="1" x14ac:dyDescent="0.2">
      <c r="B112" s="112"/>
      <c r="D112" s="113" t="s">
        <v>70</v>
      </c>
      <c r="E112" s="122" t="s">
        <v>190</v>
      </c>
      <c r="F112" s="122" t="s">
        <v>191</v>
      </c>
      <c r="I112" s="115"/>
      <c r="J112" s="123">
        <f>BK112</f>
        <v>0</v>
      </c>
      <c r="L112" s="112"/>
      <c r="M112" s="117"/>
      <c r="P112" s="118">
        <f>SUM(P113:P114)</f>
        <v>0</v>
      </c>
      <c r="R112" s="118">
        <f>SUM(R113:R114)</f>
        <v>0</v>
      </c>
      <c r="T112" s="119">
        <f>SUM(T113:T114)</f>
        <v>0</v>
      </c>
      <c r="AR112" s="113" t="s">
        <v>79</v>
      </c>
      <c r="AT112" s="120" t="s">
        <v>70</v>
      </c>
      <c r="AU112" s="120" t="s">
        <v>79</v>
      </c>
      <c r="AY112" s="113" t="s">
        <v>113</v>
      </c>
      <c r="BK112" s="121">
        <f>SUM(BK113:BK114)</f>
        <v>0</v>
      </c>
    </row>
    <row r="113" spans="2:65" s="1" customFormat="1" ht="44.25" customHeight="1" x14ac:dyDescent="0.2">
      <c r="B113" s="29"/>
      <c r="C113" s="124" t="s">
        <v>201</v>
      </c>
      <c r="D113" s="124" t="s">
        <v>115</v>
      </c>
      <c r="E113" s="125" t="s">
        <v>193</v>
      </c>
      <c r="F113" s="126" t="s">
        <v>194</v>
      </c>
      <c r="G113" s="127" t="s">
        <v>152</v>
      </c>
      <c r="H113" s="128">
        <v>72.260000000000005</v>
      </c>
      <c r="I113" s="129"/>
      <c r="J113" s="130">
        <f>ROUND(I113*H113,2)</f>
        <v>0</v>
      </c>
      <c r="K113" s="126" t="s">
        <v>119</v>
      </c>
      <c r="L113" s="29"/>
      <c r="M113" s="131" t="s">
        <v>19</v>
      </c>
      <c r="N113" s="132" t="s">
        <v>42</v>
      </c>
      <c r="P113" s="133">
        <f>O113*H113</f>
        <v>0</v>
      </c>
      <c r="Q113" s="133">
        <v>0</v>
      </c>
      <c r="R113" s="133">
        <f>Q113*H113</f>
        <v>0</v>
      </c>
      <c r="S113" s="133">
        <v>0</v>
      </c>
      <c r="T113" s="134">
        <f>S113*H113</f>
        <v>0</v>
      </c>
      <c r="AR113" s="135" t="s">
        <v>120</v>
      </c>
      <c r="AT113" s="135" t="s">
        <v>115</v>
      </c>
      <c r="AU113" s="135" t="s">
        <v>81</v>
      </c>
      <c r="AY113" s="14" t="s">
        <v>113</v>
      </c>
      <c r="BE113" s="136">
        <f>IF(N113="základní",J113,0)</f>
        <v>0</v>
      </c>
      <c r="BF113" s="136">
        <f>IF(N113="snížená",J113,0)</f>
        <v>0</v>
      </c>
      <c r="BG113" s="136">
        <f>IF(N113="zákl. přenesená",J113,0)</f>
        <v>0</v>
      </c>
      <c r="BH113" s="136">
        <f>IF(N113="sníž. přenesená",J113,0)</f>
        <v>0</v>
      </c>
      <c r="BI113" s="136">
        <f>IF(N113="nulová",J113,0)</f>
        <v>0</v>
      </c>
      <c r="BJ113" s="14" t="s">
        <v>79</v>
      </c>
      <c r="BK113" s="136">
        <f>ROUND(I113*H113,2)</f>
        <v>0</v>
      </c>
      <c r="BL113" s="14" t="s">
        <v>120</v>
      </c>
      <c r="BM113" s="135" t="s">
        <v>250</v>
      </c>
    </row>
    <row r="114" spans="2:65" s="1" customFormat="1" ht="11.25" x14ac:dyDescent="0.2">
      <c r="B114" s="29"/>
      <c r="D114" s="137" t="s">
        <v>122</v>
      </c>
      <c r="F114" s="138" t="s">
        <v>196</v>
      </c>
      <c r="I114" s="139"/>
      <c r="L114" s="29"/>
      <c r="M114" s="156"/>
      <c r="N114" s="153"/>
      <c r="O114" s="153"/>
      <c r="P114" s="153"/>
      <c r="Q114" s="153"/>
      <c r="R114" s="153"/>
      <c r="S114" s="153"/>
      <c r="T114" s="157"/>
      <c r="AT114" s="14" t="s">
        <v>122</v>
      </c>
      <c r="AU114" s="14" t="s">
        <v>81</v>
      </c>
    </row>
    <row r="115" spans="2:65" s="1" customFormat="1" ht="6.95" customHeight="1" x14ac:dyDescent="0.2">
      <c r="B115" s="38"/>
      <c r="C115" s="39"/>
      <c r="D115" s="39"/>
      <c r="E115" s="39"/>
      <c r="F115" s="39"/>
      <c r="G115" s="39"/>
      <c r="H115" s="39"/>
      <c r="I115" s="39"/>
      <c r="J115" s="39"/>
      <c r="K115" s="39"/>
      <c r="L115" s="29"/>
    </row>
  </sheetData>
  <sheetProtection algorithmName="SHA-512" hashValue="vP9sO35cVP+DojcId9Zwr0f2UjG679wqky2rJ88YPvGbXwIMhL2ORjpAharOPG/lqt90ZVQVmOui+u3UNdVCNA==" saltValue="b5sbArAwBKTwMJlE59B8YVoQQRJS98jtmffubigG2ksERoksn3jSg7ql8JVBJkwUvOyBEs6zPoMq0UqTWqR6vQ==" spinCount="100000" sheet="1" objects="1" scenarios="1" formatColumns="0" formatRows="0" autoFilter="0"/>
  <autoFilter ref="C82:K114" xr:uid="{00000000-0009-0000-0000-000002000000}"/>
  <mergeCells count="9">
    <mergeCell ref="E50:H50"/>
    <mergeCell ref="E73:H73"/>
    <mergeCell ref="E75:H75"/>
    <mergeCell ref="L2:V2"/>
    <mergeCell ref="E7:H7"/>
    <mergeCell ref="E9:H9"/>
    <mergeCell ref="E18:H18"/>
    <mergeCell ref="E27:H27"/>
    <mergeCell ref="E48:H48"/>
  </mergeCells>
  <hyperlinks>
    <hyperlink ref="F87" r:id="rId1" xr:uid="{00000000-0004-0000-0200-000000000000}"/>
    <hyperlink ref="F89" r:id="rId2" xr:uid="{00000000-0004-0000-0200-000001000000}"/>
    <hyperlink ref="F91" r:id="rId3" xr:uid="{00000000-0004-0000-0200-000002000000}"/>
    <hyperlink ref="F93" r:id="rId4" xr:uid="{00000000-0004-0000-0200-000003000000}"/>
    <hyperlink ref="F95" r:id="rId5" xr:uid="{00000000-0004-0000-0200-000004000000}"/>
    <hyperlink ref="F97" r:id="rId6" xr:uid="{00000000-0004-0000-0200-000005000000}"/>
    <hyperlink ref="F99" r:id="rId7" xr:uid="{00000000-0004-0000-0200-000006000000}"/>
    <hyperlink ref="F102" r:id="rId8" xr:uid="{00000000-0004-0000-0200-000007000000}"/>
    <hyperlink ref="F104" r:id="rId9" xr:uid="{00000000-0004-0000-0200-000008000000}"/>
    <hyperlink ref="F111" r:id="rId10" xr:uid="{00000000-0004-0000-0200-000009000000}"/>
    <hyperlink ref="F114" r:id="rId11" xr:uid="{00000000-0004-0000-0200-00000A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K219"/>
  <sheetViews>
    <sheetView showGridLines="0" topLeftCell="A43" zoomScale="110" zoomScaleNormal="110" workbookViewId="0"/>
  </sheetViews>
  <sheetFormatPr defaultRowHeight="15" x14ac:dyDescent="0.2"/>
  <cols>
    <col min="1" max="1" width="8.33203125" style="158" customWidth="1"/>
    <col min="2" max="2" width="1.6640625" style="158" customWidth="1"/>
    <col min="3" max="4" width="5" style="158" customWidth="1"/>
    <col min="5" max="5" width="11.6640625" style="158" customWidth="1"/>
    <col min="6" max="6" width="9.1640625" style="158" customWidth="1"/>
    <col min="7" max="7" width="5" style="158" customWidth="1"/>
    <col min="8" max="8" width="77.83203125" style="158" customWidth="1"/>
    <col min="9" max="10" width="20" style="158" customWidth="1"/>
    <col min="11" max="11" width="1.6640625" style="158" customWidth="1"/>
  </cols>
  <sheetData>
    <row r="1" spans="2:11" customFormat="1" ht="37.5" customHeight="1" x14ac:dyDescent="0.2"/>
    <row r="2" spans="2:11" customFormat="1" ht="7.5" customHeight="1" x14ac:dyDescent="0.2">
      <c r="B2" s="159"/>
      <c r="C2" s="160"/>
      <c r="D2" s="160"/>
      <c r="E2" s="160"/>
      <c r="F2" s="160"/>
      <c r="G2" s="160"/>
      <c r="H2" s="160"/>
      <c r="I2" s="160"/>
      <c r="J2" s="160"/>
      <c r="K2" s="161"/>
    </row>
    <row r="3" spans="2:11" s="12" customFormat="1" ht="45" customHeight="1" x14ac:dyDescent="0.2">
      <c r="B3" s="162"/>
      <c r="C3" s="286" t="s">
        <v>251</v>
      </c>
      <c r="D3" s="286"/>
      <c r="E3" s="286"/>
      <c r="F3" s="286"/>
      <c r="G3" s="286"/>
      <c r="H3" s="286"/>
      <c r="I3" s="286"/>
      <c r="J3" s="286"/>
      <c r="K3" s="163"/>
    </row>
    <row r="4" spans="2:11" customFormat="1" ht="25.5" customHeight="1" x14ac:dyDescent="0.3">
      <c r="B4" s="164"/>
      <c r="C4" s="285" t="s">
        <v>252</v>
      </c>
      <c r="D4" s="285"/>
      <c r="E4" s="285"/>
      <c r="F4" s="285"/>
      <c r="G4" s="285"/>
      <c r="H4" s="285"/>
      <c r="I4" s="285"/>
      <c r="J4" s="285"/>
      <c r="K4" s="165"/>
    </row>
    <row r="5" spans="2:11" customFormat="1" ht="5.25" customHeight="1" x14ac:dyDescent="0.2">
      <c r="B5" s="164"/>
      <c r="C5" s="166"/>
      <c r="D5" s="166"/>
      <c r="E5" s="166"/>
      <c r="F5" s="166"/>
      <c r="G5" s="166"/>
      <c r="H5" s="166"/>
      <c r="I5" s="166"/>
      <c r="J5" s="166"/>
      <c r="K5" s="165"/>
    </row>
    <row r="6" spans="2:11" customFormat="1" ht="15" customHeight="1" x14ac:dyDescent="0.2">
      <c r="B6" s="164"/>
      <c r="C6" s="284" t="s">
        <v>253</v>
      </c>
      <c r="D6" s="284"/>
      <c r="E6" s="284"/>
      <c r="F6" s="284"/>
      <c r="G6" s="284"/>
      <c r="H6" s="284"/>
      <c r="I6" s="284"/>
      <c r="J6" s="284"/>
      <c r="K6" s="165"/>
    </row>
    <row r="7" spans="2:11" customFormat="1" ht="15" customHeight="1" x14ac:dyDescent="0.2">
      <c r="B7" s="168"/>
      <c r="C7" s="284" t="s">
        <v>254</v>
      </c>
      <c r="D7" s="284"/>
      <c r="E7" s="284"/>
      <c r="F7" s="284"/>
      <c r="G7" s="284"/>
      <c r="H7" s="284"/>
      <c r="I7" s="284"/>
      <c r="J7" s="284"/>
      <c r="K7" s="165"/>
    </row>
    <row r="8" spans="2:11" customFormat="1" ht="12.75" customHeight="1" x14ac:dyDescent="0.2">
      <c r="B8" s="168"/>
      <c r="C8" s="167"/>
      <c r="D8" s="167"/>
      <c r="E8" s="167"/>
      <c r="F8" s="167"/>
      <c r="G8" s="167"/>
      <c r="H8" s="167"/>
      <c r="I8" s="167"/>
      <c r="J8" s="167"/>
      <c r="K8" s="165"/>
    </row>
    <row r="9" spans="2:11" customFormat="1" ht="15" customHeight="1" x14ac:dyDescent="0.2">
      <c r="B9" s="168"/>
      <c r="C9" s="284" t="s">
        <v>255</v>
      </c>
      <c r="D9" s="284"/>
      <c r="E9" s="284"/>
      <c r="F9" s="284"/>
      <c r="G9" s="284"/>
      <c r="H9" s="284"/>
      <c r="I9" s="284"/>
      <c r="J9" s="284"/>
      <c r="K9" s="165"/>
    </row>
    <row r="10" spans="2:11" customFormat="1" ht="15" customHeight="1" x14ac:dyDescent="0.2">
      <c r="B10" s="168"/>
      <c r="C10" s="167"/>
      <c r="D10" s="284" t="s">
        <v>256</v>
      </c>
      <c r="E10" s="284"/>
      <c r="F10" s="284"/>
      <c r="G10" s="284"/>
      <c r="H10" s="284"/>
      <c r="I10" s="284"/>
      <c r="J10" s="284"/>
      <c r="K10" s="165"/>
    </row>
    <row r="11" spans="2:11" customFormat="1" ht="15" customHeight="1" x14ac:dyDescent="0.2">
      <c r="B11" s="168"/>
      <c r="C11" s="169"/>
      <c r="D11" s="284" t="s">
        <v>257</v>
      </c>
      <c r="E11" s="284"/>
      <c r="F11" s="284"/>
      <c r="G11" s="284"/>
      <c r="H11" s="284"/>
      <c r="I11" s="284"/>
      <c r="J11" s="284"/>
      <c r="K11" s="165"/>
    </row>
    <row r="12" spans="2:11" customFormat="1" ht="15" customHeight="1" x14ac:dyDescent="0.2">
      <c r="B12" s="168"/>
      <c r="C12" s="169"/>
      <c r="D12" s="167"/>
      <c r="E12" s="167"/>
      <c r="F12" s="167"/>
      <c r="G12" s="167"/>
      <c r="H12" s="167"/>
      <c r="I12" s="167"/>
      <c r="J12" s="167"/>
      <c r="K12" s="165"/>
    </row>
    <row r="13" spans="2:11" customFormat="1" ht="15" customHeight="1" x14ac:dyDescent="0.2">
      <c r="B13" s="168"/>
      <c r="C13" s="169"/>
      <c r="D13" s="170" t="s">
        <v>258</v>
      </c>
      <c r="E13" s="167"/>
      <c r="F13" s="167"/>
      <c r="G13" s="167"/>
      <c r="H13" s="167"/>
      <c r="I13" s="167"/>
      <c r="J13" s="167"/>
      <c r="K13" s="165"/>
    </row>
    <row r="14" spans="2:11" customFormat="1" ht="12.75" customHeight="1" x14ac:dyDescent="0.2">
      <c r="B14" s="168"/>
      <c r="C14" s="169"/>
      <c r="D14" s="169"/>
      <c r="E14" s="169"/>
      <c r="F14" s="169"/>
      <c r="G14" s="169"/>
      <c r="H14" s="169"/>
      <c r="I14" s="169"/>
      <c r="J14" s="169"/>
      <c r="K14" s="165"/>
    </row>
    <row r="15" spans="2:11" customFormat="1" ht="15" customHeight="1" x14ac:dyDescent="0.2">
      <c r="B15" s="168"/>
      <c r="C15" s="169"/>
      <c r="D15" s="284" t="s">
        <v>259</v>
      </c>
      <c r="E15" s="284"/>
      <c r="F15" s="284"/>
      <c r="G15" s="284"/>
      <c r="H15" s="284"/>
      <c r="I15" s="284"/>
      <c r="J15" s="284"/>
      <c r="K15" s="165"/>
    </row>
    <row r="16" spans="2:11" customFormat="1" ht="15" customHeight="1" x14ac:dyDescent="0.2">
      <c r="B16" s="168"/>
      <c r="C16" s="169"/>
      <c r="D16" s="284" t="s">
        <v>260</v>
      </c>
      <c r="E16" s="284"/>
      <c r="F16" s="284"/>
      <c r="G16" s="284"/>
      <c r="H16" s="284"/>
      <c r="I16" s="284"/>
      <c r="J16" s="284"/>
      <c r="K16" s="165"/>
    </row>
    <row r="17" spans="2:11" customFormat="1" ht="15" customHeight="1" x14ac:dyDescent="0.2">
      <c r="B17" s="168"/>
      <c r="C17" s="169"/>
      <c r="D17" s="284" t="s">
        <v>261</v>
      </c>
      <c r="E17" s="284"/>
      <c r="F17" s="284"/>
      <c r="G17" s="284"/>
      <c r="H17" s="284"/>
      <c r="I17" s="284"/>
      <c r="J17" s="284"/>
      <c r="K17" s="165"/>
    </row>
    <row r="18" spans="2:11" customFormat="1" ht="15" customHeight="1" x14ac:dyDescent="0.2">
      <c r="B18" s="168"/>
      <c r="C18" s="169"/>
      <c r="D18" s="169"/>
      <c r="E18" s="171" t="s">
        <v>78</v>
      </c>
      <c r="F18" s="284" t="s">
        <v>262</v>
      </c>
      <c r="G18" s="284"/>
      <c r="H18" s="284"/>
      <c r="I18" s="284"/>
      <c r="J18" s="284"/>
      <c r="K18" s="165"/>
    </row>
    <row r="19" spans="2:11" customFormat="1" ht="15" customHeight="1" x14ac:dyDescent="0.2">
      <c r="B19" s="168"/>
      <c r="C19" s="169"/>
      <c r="D19" s="169"/>
      <c r="E19" s="171" t="s">
        <v>263</v>
      </c>
      <c r="F19" s="284" t="s">
        <v>264</v>
      </c>
      <c r="G19" s="284"/>
      <c r="H19" s="284"/>
      <c r="I19" s="284"/>
      <c r="J19" s="284"/>
      <c r="K19" s="165"/>
    </row>
    <row r="20" spans="2:11" customFormat="1" ht="15" customHeight="1" x14ac:dyDescent="0.2">
      <c r="B20" s="168"/>
      <c r="C20" s="169"/>
      <c r="D20" s="169"/>
      <c r="E20" s="171" t="s">
        <v>265</v>
      </c>
      <c r="F20" s="284" t="s">
        <v>266</v>
      </c>
      <c r="G20" s="284"/>
      <c r="H20" s="284"/>
      <c r="I20" s="284"/>
      <c r="J20" s="284"/>
      <c r="K20" s="165"/>
    </row>
    <row r="21" spans="2:11" customFormat="1" ht="15" customHeight="1" x14ac:dyDescent="0.2">
      <c r="B21" s="168"/>
      <c r="C21" s="169"/>
      <c r="D21" s="169"/>
      <c r="E21" s="171" t="s">
        <v>267</v>
      </c>
      <c r="F21" s="284" t="s">
        <v>268</v>
      </c>
      <c r="G21" s="284"/>
      <c r="H21" s="284"/>
      <c r="I21" s="284"/>
      <c r="J21" s="284"/>
      <c r="K21" s="165"/>
    </row>
    <row r="22" spans="2:11" customFormat="1" ht="15" customHeight="1" x14ac:dyDescent="0.2">
      <c r="B22" s="168"/>
      <c r="C22" s="169"/>
      <c r="D22" s="169"/>
      <c r="E22" s="171" t="s">
        <v>269</v>
      </c>
      <c r="F22" s="284" t="s">
        <v>270</v>
      </c>
      <c r="G22" s="284"/>
      <c r="H22" s="284"/>
      <c r="I22" s="284"/>
      <c r="J22" s="284"/>
      <c r="K22" s="165"/>
    </row>
    <row r="23" spans="2:11" customFormat="1" ht="15" customHeight="1" x14ac:dyDescent="0.2">
      <c r="B23" s="168"/>
      <c r="C23" s="169"/>
      <c r="D23" s="169"/>
      <c r="E23" s="171" t="s">
        <v>271</v>
      </c>
      <c r="F23" s="284" t="s">
        <v>272</v>
      </c>
      <c r="G23" s="284"/>
      <c r="H23" s="284"/>
      <c r="I23" s="284"/>
      <c r="J23" s="284"/>
      <c r="K23" s="165"/>
    </row>
    <row r="24" spans="2:11" customFormat="1" ht="12.75" customHeight="1" x14ac:dyDescent="0.2">
      <c r="B24" s="168"/>
      <c r="C24" s="169"/>
      <c r="D24" s="169"/>
      <c r="E24" s="169"/>
      <c r="F24" s="169"/>
      <c r="G24" s="169"/>
      <c r="H24" s="169"/>
      <c r="I24" s="169"/>
      <c r="J24" s="169"/>
      <c r="K24" s="165"/>
    </row>
    <row r="25" spans="2:11" customFormat="1" ht="15" customHeight="1" x14ac:dyDescent="0.2">
      <c r="B25" s="168"/>
      <c r="C25" s="284" t="s">
        <v>273</v>
      </c>
      <c r="D25" s="284"/>
      <c r="E25" s="284"/>
      <c r="F25" s="284"/>
      <c r="G25" s="284"/>
      <c r="H25" s="284"/>
      <c r="I25" s="284"/>
      <c r="J25" s="284"/>
      <c r="K25" s="165"/>
    </row>
    <row r="26" spans="2:11" customFormat="1" ht="15" customHeight="1" x14ac:dyDescent="0.2">
      <c r="B26" s="168"/>
      <c r="C26" s="284" t="s">
        <v>274</v>
      </c>
      <c r="D26" s="284"/>
      <c r="E26" s="284"/>
      <c r="F26" s="284"/>
      <c r="G26" s="284"/>
      <c r="H26" s="284"/>
      <c r="I26" s="284"/>
      <c r="J26" s="284"/>
      <c r="K26" s="165"/>
    </row>
    <row r="27" spans="2:11" customFormat="1" ht="15" customHeight="1" x14ac:dyDescent="0.2">
      <c r="B27" s="168"/>
      <c r="C27" s="167"/>
      <c r="D27" s="284" t="s">
        <v>275</v>
      </c>
      <c r="E27" s="284"/>
      <c r="F27" s="284"/>
      <c r="G27" s="284"/>
      <c r="H27" s="284"/>
      <c r="I27" s="284"/>
      <c r="J27" s="284"/>
      <c r="K27" s="165"/>
    </row>
    <row r="28" spans="2:11" customFormat="1" ht="15" customHeight="1" x14ac:dyDescent="0.2">
      <c r="B28" s="168"/>
      <c r="C28" s="169"/>
      <c r="D28" s="284" t="s">
        <v>276</v>
      </c>
      <c r="E28" s="284"/>
      <c r="F28" s="284"/>
      <c r="G28" s="284"/>
      <c r="H28" s="284"/>
      <c r="I28" s="284"/>
      <c r="J28" s="284"/>
      <c r="K28" s="165"/>
    </row>
    <row r="29" spans="2:11" customFormat="1" ht="12.75" customHeight="1" x14ac:dyDescent="0.2">
      <c r="B29" s="168"/>
      <c r="C29" s="169"/>
      <c r="D29" s="169"/>
      <c r="E29" s="169"/>
      <c r="F29" s="169"/>
      <c r="G29" s="169"/>
      <c r="H29" s="169"/>
      <c r="I29" s="169"/>
      <c r="J29" s="169"/>
      <c r="K29" s="165"/>
    </row>
    <row r="30" spans="2:11" customFormat="1" ht="15" customHeight="1" x14ac:dyDescent="0.2">
      <c r="B30" s="168"/>
      <c r="C30" s="169"/>
      <c r="D30" s="284" t="s">
        <v>277</v>
      </c>
      <c r="E30" s="284"/>
      <c r="F30" s="284"/>
      <c r="G30" s="284"/>
      <c r="H30" s="284"/>
      <c r="I30" s="284"/>
      <c r="J30" s="284"/>
      <c r="K30" s="165"/>
    </row>
    <row r="31" spans="2:11" customFormat="1" ht="15" customHeight="1" x14ac:dyDescent="0.2">
      <c r="B31" s="168"/>
      <c r="C31" s="169"/>
      <c r="D31" s="284" t="s">
        <v>278</v>
      </c>
      <c r="E31" s="284"/>
      <c r="F31" s="284"/>
      <c r="G31" s="284"/>
      <c r="H31" s="284"/>
      <c r="I31" s="284"/>
      <c r="J31" s="284"/>
      <c r="K31" s="165"/>
    </row>
    <row r="32" spans="2:11" customFormat="1" ht="12.75" customHeight="1" x14ac:dyDescent="0.2">
      <c r="B32" s="168"/>
      <c r="C32" s="169"/>
      <c r="D32" s="169"/>
      <c r="E32" s="169"/>
      <c r="F32" s="169"/>
      <c r="G32" s="169"/>
      <c r="H32" s="169"/>
      <c r="I32" s="169"/>
      <c r="J32" s="169"/>
      <c r="K32" s="165"/>
    </row>
    <row r="33" spans="2:11" customFormat="1" ht="15" customHeight="1" x14ac:dyDescent="0.2">
      <c r="B33" s="168"/>
      <c r="C33" s="169"/>
      <c r="D33" s="284" t="s">
        <v>279</v>
      </c>
      <c r="E33" s="284"/>
      <c r="F33" s="284"/>
      <c r="G33" s="284"/>
      <c r="H33" s="284"/>
      <c r="I33" s="284"/>
      <c r="J33" s="284"/>
      <c r="K33" s="165"/>
    </row>
    <row r="34" spans="2:11" customFormat="1" ht="15" customHeight="1" x14ac:dyDescent="0.2">
      <c r="B34" s="168"/>
      <c r="C34" s="169"/>
      <c r="D34" s="284" t="s">
        <v>280</v>
      </c>
      <c r="E34" s="284"/>
      <c r="F34" s="284"/>
      <c r="G34" s="284"/>
      <c r="H34" s="284"/>
      <c r="I34" s="284"/>
      <c r="J34" s="284"/>
      <c r="K34" s="165"/>
    </row>
    <row r="35" spans="2:11" customFormat="1" ht="15" customHeight="1" x14ac:dyDescent="0.2">
      <c r="B35" s="168"/>
      <c r="C35" s="169"/>
      <c r="D35" s="284" t="s">
        <v>281</v>
      </c>
      <c r="E35" s="284"/>
      <c r="F35" s="284"/>
      <c r="G35" s="284"/>
      <c r="H35" s="284"/>
      <c r="I35" s="284"/>
      <c r="J35" s="284"/>
      <c r="K35" s="165"/>
    </row>
    <row r="36" spans="2:11" customFormat="1" ht="15" customHeight="1" x14ac:dyDescent="0.2">
      <c r="B36" s="168"/>
      <c r="C36" s="169"/>
      <c r="D36" s="167"/>
      <c r="E36" s="170" t="s">
        <v>99</v>
      </c>
      <c r="F36" s="167"/>
      <c r="G36" s="284" t="s">
        <v>282</v>
      </c>
      <c r="H36" s="284"/>
      <c r="I36" s="284"/>
      <c r="J36" s="284"/>
      <c r="K36" s="165"/>
    </row>
    <row r="37" spans="2:11" customFormat="1" ht="30.75" customHeight="1" x14ac:dyDescent="0.2">
      <c r="B37" s="168"/>
      <c r="C37" s="169"/>
      <c r="D37" s="167"/>
      <c r="E37" s="170" t="s">
        <v>283</v>
      </c>
      <c r="F37" s="167"/>
      <c r="G37" s="284" t="s">
        <v>284</v>
      </c>
      <c r="H37" s="284"/>
      <c r="I37" s="284"/>
      <c r="J37" s="284"/>
      <c r="K37" s="165"/>
    </row>
    <row r="38" spans="2:11" customFormat="1" ht="15" customHeight="1" x14ac:dyDescent="0.2">
      <c r="B38" s="168"/>
      <c r="C38" s="169"/>
      <c r="D38" s="167"/>
      <c r="E38" s="170" t="s">
        <v>52</v>
      </c>
      <c r="F38" s="167"/>
      <c r="G38" s="284" t="s">
        <v>285</v>
      </c>
      <c r="H38" s="284"/>
      <c r="I38" s="284"/>
      <c r="J38" s="284"/>
      <c r="K38" s="165"/>
    </row>
    <row r="39" spans="2:11" customFormat="1" ht="15" customHeight="1" x14ac:dyDescent="0.2">
      <c r="B39" s="168"/>
      <c r="C39" s="169"/>
      <c r="D39" s="167"/>
      <c r="E39" s="170" t="s">
        <v>53</v>
      </c>
      <c r="F39" s="167"/>
      <c r="G39" s="284" t="s">
        <v>286</v>
      </c>
      <c r="H39" s="284"/>
      <c r="I39" s="284"/>
      <c r="J39" s="284"/>
      <c r="K39" s="165"/>
    </row>
    <row r="40" spans="2:11" customFormat="1" ht="15" customHeight="1" x14ac:dyDescent="0.2">
      <c r="B40" s="168"/>
      <c r="C40" s="169"/>
      <c r="D40" s="167"/>
      <c r="E40" s="170" t="s">
        <v>100</v>
      </c>
      <c r="F40" s="167"/>
      <c r="G40" s="284" t="s">
        <v>287</v>
      </c>
      <c r="H40" s="284"/>
      <c r="I40" s="284"/>
      <c r="J40" s="284"/>
      <c r="K40" s="165"/>
    </row>
    <row r="41" spans="2:11" customFormat="1" ht="15" customHeight="1" x14ac:dyDescent="0.2">
      <c r="B41" s="168"/>
      <c r="C41" s="169"/>
      <c r="D41" s="167"/>
      <c r="E41" s="170" t="s">
        <v>101</v>
      </c>
      <c r="F41" s="167"/>
      <c r="G41" s="284" t="s">
        <v>288</v>
      </c>
      <c r="H41" s="284"/>
      <c r="I41" s="284"/>
      <c r="J41" s="284"/>
      <c r="K41" s="165"/>
    </row>
    <row r="42" spans="2:11" customFormat="1" ht="15" customHeight="1" x14ac:dyDescent="0.2">
      <c r="B42" s="168"/>
      <c r="C42" s="169"/>
      <c r="D42" s="167"/>
      <c r="E42" s="170" t="s">
        <v>289</v>
      </c>
      <c r="F42" s="167"/>
      <c r="G42" s="284" t="s">
        <v>290</v>
      </c>
      <c r="H42" s="284"/>
      <c r="I42" s="284"/>
      <c r="J42" s="284"/>
      <c r="K42" s="165"/>
    </row>
    <row r="43" spans="2:11" customFormat="1" ht="15" customHeight="1" x14ac:dyDescent="0.2">
      <c r="B43" s="168"/>
      <c r="C43" s="169"/>
      <c r="D43" s="167"/>
      <c r="E43" s="170"/>
      <c r="F43" s="167"/>
      <c r="G43" s="284" t="s">
        <v>291</v>
      </c>
      <c r="H43" s="284"/>
      <c r="I43" s="284"/>
      <c r="J43" s="284"/>
      <c r="K43" s="165"/>
    </row>
    <row r="44" spans="2:11" customFormat="1" ht="15" customHeight="1" x14ac:dyDescent="0.2">
      <c r="B44" s="168"/>
      <c r="C44" s="169"/>
      <c r="D44" s="167"/>
      <c r="E44" s="170" t="s">
        <v>292</v>
      </c>
      <c r="F44" s="167"/>
      <c r="G44" s="284" t="s">
        <v>293</v>
      </c>
      <c r="H44" s="284"/>
      <c r="I44" s="284"/>
      <c r="J44" s="284"/>
      <c r="K44" s="165"/>
    </row>
    <row r="45" spans="2:11" customFormat="1" ht="15" customHeight="1" x14ac:dyDescent="0.2">
      <c r="B45" s="168"/>
      <c r="C45" s="169"/>
      <c r="D45" s="167"/>
      <c r="E45" s="170" t="s">
        <v>103</v>
      </c>
      <c r="F45" s="167"/>
      <c r="G45" s="284" t="s">
        <v>294</v>
      </c>
      <c r="H45" s="284"/>
      <c r="I45" s="284"/>
      <c r="J45" s="284"/>
      <c r="K45" s="165"/>
    </row>
    <row r="46" spans="2:11" customFormat="1" ht="12.75" customHeight="1" x14ac:dyDescent="0.2">
      <c r="B46" s="168"/>
      <c r="C46" s="169"/>
      <c r="D46" s="167"/>
      <c r="E46" s="167"/>
      <c r="F46" s="167"/>
      <c r="G46" s="167"/>
      <c r="H46" s="167"/>
      <c r="I46" s="167"/>
      <c r="J46" s="167"/>
      <c r="K46" s="165"/>
    </row>
    <row r="47" spans="2:11" customFormat="1" ht="15" customHeight="1" x14ac:dyDescent="0.2">
      <c r="B47" s="168"/>
      <c r="C47" s="169"/>
      <c r="D47" s="284" t="s">
        <v>295</v>
      </c>
      <c r="E47" s="284"/>
      <c r="F47" s="284"/>
      <c r="G47" s="284"/>
      <c r="H47" s="284"/>
      <c r="I47" s="284"/>
      <c r="J47" s="284"/>
      <c r="K47" s="165"/>
    </row>
    <row r="48" spans="2:11" customFormat="1" ht="15" customHeight="1" x14ac:dyDescent="0.2">
      <c r="B48" s="168"/>
      <c r="C48" s="169"/>
      <c r="D48" s="169"/>
      <c r="E48" s="284" t="s">
        <v>296</v>
      </c>
      <c r="F48" s="284"/>
      <c r="G48" s="284"/>
      <c r="H48" s="284"/>
      <c r="I48" s="284"/>
      <c r="J48" s="284"/>
      <c r="K48" s="165"/>
    </row>
    <row r="49" spans="2:11" customFormat="1" ht="15" customHeight="1" x14ac:dyDescent="0.2">
      <c r="B49" s="168"/>
      <c r="C49" s="169"/>
      <c r="D49" s="169"/>
      <c r="E49" s="284" t="s">
        <v>297</v>
      </c>
      <c r="F49" s="284"/>
      <c r="G49" s="284"/>
      <c r="H49" s="284"/>
      <c r="I49" s="284"/>
      <c r="J49" s="284"/>
      <c r="K49" s="165"/>
    </row>
    <row r="50" spans="2:11" customFormat="1" ht="15" customHeight="1" x14ac:dyDescent="0.2">
      <c r="B50" s="168"/>
      <c r="C50" s="169"/>
      <c r="D50" s="169"/>
      <c r="E50" s="284" t="s">
        <v>298</v>
      </c>
      <c r="F50" s="284"/>
      <c r="G50" s="284"/>
      <c r="H50" s="284"/>
      <c r="I50" s="284"/>
      <c r="J50" s="284"/>
      <c r="K50" s="165"/>
    </row>
    <row r="51" spans="2:11" customFormat="1" ht="15" customHeight="1" x14ac:dyDescent="0.2">
      <c r="B51" s="168"/>
      <c r="C51" s="169"/>
      <c r="D51" s="284" t="s">
        <v>299</v>
      </c>
      <c r="E51" s="284"/>
      <c r="F51" s="284"/>
      <c r="G51" s="284"/>
      <c r="H51" s="284"/>
      <c r="I51" s="284"/>
      <c r="J51" s="284"/>
      <c r="K51" s="165"/>
    </row>
    <row r="52" spans="2:11" customFormat="1" ht="25.5" customHeight="1" x14ac:dyDescent="0.3">
      <c r="B52" s="164"/>
      <c r="C52" s="285" t="s">
        <v>300</v>
      </c>
      <c r="D52" s="285"/>
      <c r="E52" s="285"/>
      <c r="F52" s="285"/>
      <c r="G52" s="285"/>
      <c r="H52" s="285"/>
      <c r="I52" s="285"/>
      <c r="J52" s="285"/>
      <c r="K52" s="165"/>
    </row>
    <row r="53" spans="2:11" customFormat="1" ht="5.25" customHeight="1" x14ac:dyDescent="0.2">
      <c r="B53" s="164"/>
      <c r="C53" s="166"/>
      <c r="D53" s="166"/>
      <c r="E53" s="166"/>
      <c r="F53" s="166"/>
      <c r="G53" s="166"/>
      <c r="H53" s="166"/>
      <c r="I53" s="166"/>
      <c r="J53" s="166"/>
      <c r="K53" s="165"/>
    </row>
    <row r="54" spans="2:11" customFormat="1" ht="15" customHeight="1" x14ac:dyDescent="0.2">
      <c r="B54" s="164"/>
      <c r="C54" s="284" t="s">
        <v>301</v>
      </c>
      <c r="D54" s="284"/>
      <c r="E54" s="284"/>
      <c r="F54" s="284"/>
      <c r="G54" s="284"/>
      <c r="H54" s="284"/>
      <c r="I54" s="284"/>
      <c r="J54" s="284"/>
      <c r="K54" s="165"/>
    </row>
    <row r="55" spans="2:11" customFormat="1" ht="15" customHeight="1" x14ac:dyDescent="0.2">
      <c r="B55" s="164"/>
      <c r="C55" s="284" t="s">
        <v>302</v>
      </c>
      <c r="D55" s="284"/>
      <c r="E55" s="284"/>
      <c r="F55" s="284"/>
      <c r="G55" s="284"/>
      <c r="H55" s="284"/>
      <c r="I55" s="284"/>
      <c r="J55" s="284"/>
      <c r="K55" s="165"/>
    </row>
    <row r="56" spans="2:11" customFormat="1" ht="12.75" customHeight="1" x14ac:dyDescent="0.2">
      <c r="B56" s="164"/>
      <c r="C56" s="167"/>
      <c r="D56" s="167"/>
      <c r="E56" s="167"/>
      <c r="F56" s="167"/>
      <c r="G56" s="167"/>
      <c r="H56" s="167"/>
      <c r="I56" s="167"/>
      <c r="J56" s="167"/>
      <c r="K56" s="165"/>
    </row>
    <row r="57" spans="2:11" customFormat="1" ht="15" customHeight="1" x14ac:dyDescent="0.2">
      <c r="B57" s="164"/>
      <c r="C57" s="284" t="s">
        <v>303</v>
      </c>
      <c r="D57" s="284"/>
      <c r="E57" s="284"/>
      <c r="F57" s="284"/>
      <c r="G57" s="284"/>
      <c r="H57" s="284"/>
      <c r="I57" s="284"/>
      <c r="J57" s="284"/>
      <c r="K57" s="165"/>
    </row>
    <row r="58" spans="2:11" customFormat="1" ht="15" customHeight="1" x14ac:dyDescent="0.2">
      <c r="B58" s="164"/>
      <c r="C58" s="169"/>
      <c r="D58" s="284" t="s">
        <v>304</v>
      </c>
      <c r="E58" s="284"/>
      <c r="F58" s="284"/>
      <c r="G58" s="284"/>
      <c r="H58" s="284"/>
      <c r="I58" s="284"/>
      <c r="J58" s="284"/>
      <c r="K58" s="165"/>
    </row>
    <row r="59" spans="2:11" customFormat="1" ht="15" customHeight="1" x14ac:dyDescent="0.2">
      <c r="B59" s="164"/>
      <c r="C59" s="169"/>
      <c r="D59" s="284" t="s">
        <v>305</v>
      </c>
      <c r="E59" s="284"/>
      <c r="F59" s="284"/>
      <c r="G59" s="284"/>
      <c r="H59" s="284"/>
      <c r="I59" s="284"/>
      <c r="J59" s="284"/>
      <c r="K59" s="165"/>
    </row>
    <row r="60" spans="2:11" customFormat="1" ht="15" customHeight="1" x14ac:dyDescent="0.2">
      <c r="B60" s="164"/>
      <c r="C60" s="169"/>
      <c r="D60" s="284" t="s">
        <v>306</v>
      </c>
      <c r="E60" s="284"/>
      <c r="F60" s="284"/>
      <c r="G60" s="284"/>
      <c r="H60" s="284"/>
      <c r="I60" s="284"/>
      <c r="J60" s="284"/>
      <c r="K60" s="165"/>
    </row>
    <row r="61" spans="2:11" customFormat="1" ht="15" customHeight="1" x14ac:dyDescent="0.2">
      <c r="B61" s="164"/>
      <c r="C61" s="169"/>
      <c r="D61" s="284" t="s">
        <v>307</v>
      </c>
      <c r="E61" s="284"/>
      <c r="F61" s="284"/>
      <c r="G61" s="284"/>
      <c r="H61" s="284"/>
      <c r="I61" s="284"/>
      <c r="J61" s="284"/>
      <c r="K61" s="165"/>
    </row>
    <row r="62" spans="2:11" customFormat="1" ht="15" customHeight="1" x14ac:dyDescent="0.2">
      <c r="B62" s="164"/>
      <c r="C62" s="169"/>
      <c r="D62" s="287" t="s">
        <v>308</v>
      </c>
      <c r="E62" s="287"/>
      <c r="F62" s="287"/>
      <c r="G62" s="287"/>
      <c r="H62" s="287"/>
      <c r="I62" s="287"/>
      <c r="J62" s="287"/>
      <c r="K62" s="165"/>
    </row>
    <row r="63" spans="2:11" customFormat="1" ht="15" customHeight="1" x14ac:dyDescent="0.2">
      <c r="B63" s="164"/>
      <c r="C63" s="169"/>
      <c r="D63" s="284" t="s">
        <v>309</v>
      </c>
      <c r="E63" s="284"/>
      <c r="F63" s="284"/>
      <c r="G63" s="284"/>
      <c r="H63" s="284"/>
      <c r="I63" s="284"/>
      <c r="J63" s="284"/>
      <c r="K63" s="165"/>
    </row>
    <row r="64" spans="2:11" customFormat="1" ht="12.75" customHeight="1" x14ac:dyDescent="0.2">
      <c r="B64" s="164"/>
      <c r="C64" s="169"/>
      <c r="D64" s="169"/>
      <c r="E64" s="172"/>
      <c r="F64" s="169"/>
      <c r="G64" s="169"/>
      <c r="H64" s="169"/>
      <c r="I64" s="169"/>
      <c r="J64" s="169"/>
      <c r="K64" s="165"/>
    </row>
    <row r="65" spans="2:11" customFormat="1" ht="15" customHeight="1" x14ac:dyDescent="0.2">
      <c r="B65" s="164"/>
      <c r="C65" s="169"/>
      <c r="D65" s="284" t="s">
        <v>310</v>
      </c>
      <c r="E65" s="284"/>
      <c r="F65" s="284"/>
      <c r="G65" s="284"/>
      <c r="H65" s="284"/>
      <c r="I65" s="284"/>
      <c r="J65" s="284"/>
      <c r="K65" s="165"/>
    </row>
    <row r="66" spans="2:11" customFormat="1" ht="15" customHeight="1" x14ac:dyDescent="0.2">
      <c r="B66" s="164"/>
      <c r="C66" s="169"/>
      <c r="D66" s="287" t="s">
        <v>311</v>
      </c>
      <c r="E66" s="287"/>
      <c r="F66" s="287"/>
      <c r="G66" s="287"/>
      <c r="H66" s="287"/>
      <c r="I66" s="287"/>
      <c r="J66" s="287"/>
      <c r="K66" s="165"/>
    </row>
    <row r="67" spans="2:11" customFormat="1" ht="15" customHeight="1" x14ac:dyDescent="0.2">
      <c r="B67" s="164"/>
      <c r="C67" s="169"/>
      <c r="D67" s="284" t="s">
        <v>312</v>
      </c>
      <c r="E67" s="284"/>
      <c r="F67" s="284"/>
      <c r="G67" s="284"/>
      <c r="H67" s="284"/>
      <c r="I67" s="284"/>
      <c r="J67" s="284"/>
      <c r="K67" s="165"/>
    </row>
    <row r="68" spans="2:11" customFormat="1" ht="15" customHeight="1" x14ac:dyDescent="0.2">
      <c r="B68" s="164"/>
      <c r="C68" s="169"/>
      <c r="D68" s="284" t="s">
        <v>313</v>
      </c>
      <c r="E68" s="284"/>
      <c r="F68" s="284"/>
      <c r="G68" s="284"/>
      <c r="H68" s="284"/>
      <c r="I68" s="284"/>
      <c r="J68" s="284"/>
      <c r="K68" s="165"/>
    </row>
    <row r="69" spans="2:11" customFormat="1" ht="15" customHeight="1" x14ac:dyDescent="0.2">
      <c r="B69" s="164"/>
      <c r="C69" s="169"/>
      <c r="D69" s="284" t="s">
        <v>314</v>
      </c>
      <c r="E69" s="284"/>
      <c r="F69" s="284"/>
      <c r="G69" s="284"/>
      <c r="H69" s="284"/>
      <c r="I69" s="284"/>
      <c r="J69" s="284"/>
      <c r="K69" s="165"/>
    </row>
    <row r="70" spans="2:11" customFormat="1" ht="15" customHeight="1" x14ac:dyDescent="0.2">
      <c r="B70" s="164"/>
      <c r="C70" s="169"/>
      <c r="D70" s="284" t="s">
        <v>315</v>
      </c>
      <c r="E70" s="284"/>
      <c r="F70" s="284"/>
      <c r="G70" s="284"/>
      <c r="H70" s="284"/>
      <c r="I70" s="284"/>
      <c r="J70" s="284"/>
      <c r="K70" s="165"/>
    </row>
    <row r="71" spans="2:11" customFormat="1" ht="12.75" customHeight="1" x14ac:dyDescent="0.2">
      <c r="B71" s="173"/>
      <c r="C71" s="174"/>
      <c r="D71" s="174"/>
      <c r="E71" s="174"/>
      <c r="F71" s="174"/>
      <c r="G71" s="174"/>
      <c r="H71" s="174"/>
      <c r="I71" s="174"/>
      <c r="J71" s="174"/>
      <c r="K71" s="175"/>
    </row>
    <row r="72" spans="2:11" customFormat="1" ht="18.75" customHeight="1" x14ac:dyDescent="0.2">
      <c r="B72" s="176"/>
      <c r="C72" s="176"/>
      <c r="D72" s="176"/>
      <c r="E72" s="176"/>
      <c r="F72" s="176"/>
      <c r="G72" s="176"/>
      <c r="H72" s="176"/>
      <c r="I72" s="176"/>
      <c r="J72" s="176"/>
      <c r="K72" s="177"/>
    </row>
    <row r="73" spans="2:11" customFormat="1" ht="18.75" customHeight="1" x14ac:dyDescent="0.2">
      <c r="B73" s="177"/>
      <c r="C73" s="177"/>
      <c r="D73" s="177"/>
      <c r="E73" s="177"/>
      <c r="F73" s="177"/>
      <c r="G73" s="177"/>
      <c r="H73" s="177"/>
      <c r="I73" s="177"/>
      <c r="J73" s="177"/>
      <c r="K73" s="177"/>
    </row>
    <row r="74" spans="2:11" customFormat="1" ht="7.5" customHeight="1" x14ac:dyDescent="0.2">
      <c r="B74" s="178"/>
      <c r="C74" s="179"/>
      <c r="D74" s="179"/>
      <c r="E74" s="179"/>
      <c r="F74" s="179"/>
      <c r="G74" s="179"/>
      <c r="H74" s="179"/>
      <c r="I74" s="179"/>
      <c r="J74" s="179"/>
      <c r="K74" s="180"/>
    </row>
    <row r="75" spans="2:11" customFormat="1" ht="45" customHeight="1" x14ac:dyDescent="0.2">
      <c r="B75" s="181"/>
      <c r="C75" s="288" t="s">
        <v>316</v>
      </c>
      <c r="D75" s="288"/>
      <c r="E75" s="288"/>
      <c r="F75" s="288"/>
      <c r="G75" s="288"/>
      <c r="H75" s="288"/>
      <c r="I75" s="288"/>
      <c r="J75" s="288"/>
      <c r="K75" s="182"/>
    </row>
    <row r="76" spans="2:11" customFormat="1" ht="17.25" customHeight="1" x14ac:dyDescent="0.2">
      <c r="B76" s="181"/>
      <c r="C76" s="183" t="s">
        <v>317</v>
      </c>
      <c r="D76" s="183"/>
      <c r="E76" s="183"/>
      <c r="F76" s="183" t="s">
        <v>318</v>
      </c>
      <c r="G76" s="184"/>
      <c r="H76" s="183" t="s">
        <v>53</v>
      </c>
      <c r="I76" s="183" t="s">
        <v>56</v>
      </c>
      <c r="J76" s="183" t="s">
        <v>319</v>
      </c>
      <c r="K76" s="182"/>
    </row>
    <row r="77" spans="2:11" customFormat="1" ht="17.25" customHeight="1" x14ac:dyDescent="0.2">
      <c r="B77" s="181"/>
      <c r="C77" s="185" t="s">
        <v>320</v>
      </c>
      <c r="D77" s="185"/>
      <c r="E77" s="185"/>
      <c r="F77" s="186" t="s">
        <v>321</v>
      </c>
      <c r="G77" s="187"/>
      <c r="H77" s="185"/>
      <c r="I77" s="185"/>
      <c r="J77" s="185" t="s">
        <v>322</v>
      </c>
      <c r="K77" s="182"/>
    </row>
    <row r="78" spans="2:11" customFormat="1" ht="5.25" customHeight="1" x14ac:dyDescent="0.2">
      <c r="B78" s="181"/>
      <c r="C78" s="188"/>
      <c r="D78" s="188"/>
      <c r="E78" s="188"/>
      <c r="F78" s="188"/>
      <c r="G78" s="189"/>
      <c r="H78" s="188"/>
      <c r="I78" s="188"/>
      <c r="J78" s="188"/>
      <c r="K78" s="182"/>
    </row>
    <row r="79" spans="2:11" customFormat="1" ht="15" customHeight="1" x14ac:dyDescent="0.2">
      <c r="B79" s="181"/>
      <c r="C79" s="170" t="s">
        <v>52</v>
      </c>
      <c r="D79" s="190"/>
      <c r="E79" s="190"/>
      <c r="F79" s="191" t="s">
        <v>323</v>
      </c>
      <c r="G79" s="192"/>
      <c r="H79" s="170" t="s">
        <v>324</v>
      </c>
      <c r="I79" s="170" t="s">
        <v>325</v>
      </c>
      <c r="J79" s="170">
        <v>20</v>
      </c>
      <c r="K79" s="182"/>
    </row>
    <row r="80" spans="2:11" customFormat="1" ht="15" customHeight="1" x14ac:dyDescent="0.2">
      <c r="B80" s="181"/>
      <c r="C80" s="170" t="s">
        <v>326</v>
      </c>
      <c r="D80" s="170"/>
      <c r="E80" s="170"/>
      <c r="F80" s="191" t="s">
        <v>323</v>
      </c>
      <c r="G80" s="192"/>
      <c r="H80" s="170" t="s">
        <v>327</v>
      </c>
      <c r="I80" s="170" t="s">
        <v>325</v>
      </c>
      <c r="J80" s="170">
        <v>120</v>
      </c>
      <c r="K80" s="182"/>
    </row>
    <row r="81" spans="2:11" customFormat="1" ht="15" customHeight="1" x14ac:dyDescent="0.2">
      <c r="B81" s="193"/>
      <c r="C81" s="170" t="s">
        <v>328</v>
      </c>
      <c r="D81" s="170"/>
      <c r="E81" s="170"/>
      <c r="F81" s="191" t="s">
        <v>329</v>
      </c>
      <c r="G81" s="192"/>
      <c r="H81" s="170" t="s">
        <v>330</v>
      </c>
      <c r="I81" s="170" t="s">
        <v>325</v>
      </c>
      <c r="J81" s="170">
        <v>50</v>
      </c>
      <c r="K81" s="182"/>
    </row>
    <row r="82" spans="2:11" customFormat="1" ht="15" customHeight="1" x14ac:dyDescent="0.2">
      <c r="B82" s="193"/>
      <c r="C82" s="170" t="s">
        <v>331</v>
      </c>
      <c r="D82" s="170"/>
      <c r="E82" s="170"/>
      <c r="F82" s="191" t="s">
        <v>323</v>
      </c>
      <c r="G82" s="192"/>
      <c r="H82" s="170" t="s">
        <v>332</v>
      </c>
      <c r="I82" s="170" t="s">
        <v>333</v>
      </c>
      <c r="J82" s="170"/>
      <c r="K82" s="182"/>
    </row>
    <row r="83" spans="2:11" customFormat="1" ht="15" customHeight="1" x14ac:dyDescent="0.2">
      <c r="B83" s="193"/>
      <c r="C83" s="170" t="s">
        <v>334</v>
      </c>
      <c r="D83" s="170"/>
      <c r="E83" s="170"/>
      <c r="F83" s="191" t="s">
        <v>329</v>
      </c>
      <c r="G83" s="170"/>
      <c r="H83" s="170" t="s">
        <v>335</v>
      </c>
      <c r="I83" s="170" t="s">
        <v>325</v>
      </c>
      <c r="J83" s="170">
        <v>15</v>
      </c>
      <c r="K83" s="182"/>
    </row>
    <row r="84" spans="2:11" customFormat="1" ht="15" customHeight="1" x14ac:dyDescent="0.2">
      <c r="B84" s="193"/>
      <c r="C84" s="170" t="s">
        <v>336</v>
      </c>
      <c r="D84" s="170"/>
      <c r="E84" s="170"/>
      <c r="F84" s="191" t="s">
        <v>329</v>
      </c>
      <c r="G84" s="170"/>
      <c r="H84" s="170" t="s">
        <v>337</v>
      </c>
      <c r="I84" s="170" t="s">
        <v>325</v>
      </c>
      <c r="J84" s="170">
        <v>15</v>
      </c>
      <c r="K84" s="182"/>
    </row>
    <row r="85" spans="2:11" customFormat="1" ht="15" customHeight="1" x14ac:dyDescent="0.2">
      <c r="B85" s="193"/>
      <c r="C85" s="170" t="s">
        <v>338</v>
      </c>
      <c r="D85" s="170"/>
      <c r="E85" s="170"/>
      <c r="F85" s="191" t="s">
        <v>329</v>
      </c>
      <c r="G85" s="170"/>
      <c r="H85" s="170" t="s">
        <v>339</v>
      </c>
      <c r="I85" s="170" t="s">
        <v>325</v>
      </c>
      <c r="J85" s="170">
        <v>20</v>
      </c>
      <c r="K85" s="182"/>
    </row>
    <row r="86" spans="2:11" customFormat="1" ht="15" customHeight="1" x14ac:dyDescent="0.2">
      <c r="B86" s="193"/>
      <c r="C86" s="170" t="s">
        <v>340</v>
      </c>
      <c r="D86" s="170"/>
      <c r="E86" s="170"/>
      <c r="F86" s="191" t="s">
        <v>329</v>
      </c>
      <c r="G86" s="170"/>
      <c r="H86" s="170" t="s">
        <v>341</v>
      </c>
      <c r="I86" s="170" t="s">
        <v>325</v>
      </c>
      <c r="J86" s="170">
        <v>20</v>
      </c>
      <c r="K86" s="182"/>
    </row>
    <row r="87" spans="2:11" customFormat="1" ht="15" customHeight="1" x14ac:dyDescent="0.2">
      <c r="B87" s="193"/>
      <c r="C87" s="170" t="s">
        <v>342</v>
      </c>
      <c r="D87" s="170"/>
      <c r="E87" s="170"/>
      <c r="F87" s="191" t="s">
        <v>329</v>
      </c>
      <c r="G87" s="192"/>
      <c r="H87" s="170" t="s">
        <v>343</v>
      </c>
      <c r="I87" s="170" t="s">
        <v>325</v>
      </c>
      <c r="J87" s="170">
        <v>50</v>
      </c>
      <c r="K87" s="182"/>
    </row>
    <row r="88" spans="2:11" customFormat="1" ht="15" customHeight="1" x14ac:dyDescent="0.2">
      <c r="B88" s="193"/>
      <c r="C88" s="170" t="s">
        <v>344</v>
      </c>
      <c r="D88" s="170"/>
      <c r="E88" s="170"/>
      <c r="F88" s="191" t="s">
        <v>329</v>
      </c>
      <c r="G88" s="192"/>
      <c r="H88" s="170" t="s">
        <v>345</v>
      </c>
      <c r="I88" s="170" t="s">
        <v>325</v>
      </c>
      <c r="J88" s="170">
        <v>20</v>
      </c>
      <c r="K88" s="182"/>
    </row>
    <row r="89" spans="2:11" customFormat="1" ht="15" customHeight="1" x14ac:dyDescent="0.2">
      <c r="B89" s="193"/>
      <c r="C89" s="170" t="s">
        <v>346</v>
      </c>
      <c r="D89" s="170"/>
      <c r="E89" s="170"/>
      <c r="F89" s="191" t="s">
        <v>329</v>
      </c>
      <c r="G89" s="192"/>
      <c r="H89" s="170" t="s">
        <v>347</v>
      </c>
      <c r="I89" s="170" t="s">
        <v>325</v>
      </c>
      <c r="J89" s="170">
        <v>20</v>
      </c>
      <c r="K89" s="182"/>
    </row>
    <row r="90" spans="2:11" customFormat="1" ht="15" customHeight="1" x14ac:dyDescent="0.2">
      <c r="B90" s="193"/>
      <c r="C90" s="170" t="s">
        <v>348</v>
      </c>
      <c r="D90" s="170"/>
      <c r="E90" s="170"/>
      <c r="F90" s="191" t="s">
        <v>329</v>
      </c>
      <c r="G90" s="192"/>
      <c r="H90" s="170" t="s">
        <v>349</v>
      </c>
      <c r="I90" s="170" t="s">
        <v>325</v>
      </c>
      <c r="J90" s="170">
        <v>50</v>
      </c>
      <c r="K90" s="182"/>
    </row>
    <row r="91" spans="2:11" customFormat="1" ht="15" customHeight="1" x14ac:dyDescent="0.2">
      <c r="B91" s="193"/>
      <c r="C91" s="170" t="s">
        <v>350</v>
      </c>
      <c r="D91" s="170"/>
      <c r="E91" s="170"/>
      <c r="F91" s="191" t="s">
        <v>329</v>
      </c>
      <c r="G91" s="192"/>
      <c r="H91" s="170" t="s">
        <v>350</v>
      </c>
      <c r="I91" s="170" t="s">
        <v>325</v>
      </c>
      <c r="J91" s="170">
        <v>50</v>
      </c>
      <c r="K91" s="182"/>
    </row>
    <row r="92" spans="2:11" customFormat="1" ht="15" customHeight="1" x14ac:dyDescent="0.2">
      <c r="B92" s="193"/>
      <c r="C92" s="170" t="s">
        <v>351</v>
      </c>
      <c r="D92" s="170"/>
      <c r="E92" s="170"/>
      <c r="F92" s="191" t="s">
        <v>329</v>
      </c>
      <c r="G92" s="192"/>
      <c r="H92" s="170" t="s">
        <v>352</v>
      </c>
      <c r="I92" s="170" t="s">
        <v>325</v>
      </c>
      <c r="J92" s="170">
        <v>255</v>
      </c>
      <c r="K92" s="182"/>
    </row>
    <row r="93" spans="2:11" customFormat="1" ht="15" customHeight="1" x14ac:dyDescent="0.2">
      <c r="B93" s="193"/>
      <c r="C93" s="170" t="s">
        <v>353</v>
      </c>
      <c r="D93" s="170"/>
      <c r="E93" s="170"/>
      <c r="F93" s="191" t="s">
        <v>323</v>
      </c>
      <c r="G93" s="192"/>
      <c r="H93" s="170" t="s">
        <v>354</v>
      </c>
      <c r="I93" s="170" t="s">
        <v>355</v>
      </c>
      <c r="J93" s="170"/>
      <c r="K93" s="182"/>
    </row>
    <row r="94" spans="2:11" customFormat="1" ht="15" customHeight="1" x14ac:dyDescent="0.2">
      <c r="B94" s="193"/>
      <c r="C94" s="170" t="s">
        <v>356</v>
      </c>
      <c r="D94" s="170"/>
      <c r="E94" s="170"/>
      <c r="F94" s="191" t="s">
        <v>323</v>
      </c>
      <c r="G94" s="192"/>
      <c r="H94" s="170" t="s">
        <v>357</v>
      </c>
      <c r="I94" s="170" t="s">
        <v>358</v>
      </c>
      <c r="J94" s="170"/>
      <c r="K94" s="182"/>
    </row>
    <row r="95" spans="2:11" customFormat="1" ht="15" customHeight="1" x14ac:dyDescent="0.2">
      <c r="B95" s="193"/>
      <c r="C95" s="170" t="s">
        <v>359</v>
      </c>
      <c r="D95" s="170"/>
      <c r="E95" s="170"/>
      <c r="F95" s="191" t="s">
        <v>323</v>
      </c>
      <c r="G95" s="192"/>
      <c r="H95" s="170" t="s">
        <v>359</v>
      </c>
      <c r="I95" s="170" t="s">
        <v>358</v>
      </c>
      <c r="J95" s="170"/>
      <c r="K95" s="182"/>
    </row>
    <row r="96" spans="2:11" customFormat="1" ht="15" customHeight="1" x14ac:dyDescent="0.2">
      <c r="B96" s="193"/>
      <c r="C96" s="170" t="s">
        <v>37</v>
      </c>
      <c r="D96" s="170"/>
      <c r="E96" s="170"/>
      <c r="F96" s="191" t="s">
        <v>323</v>
      </c>
      <c r="G96" s="192"/>
      <c r="H96" s="170" t="s">
        <v>360</v>
      </c>
      <c r="I96" s="170" t="s">
        <v>358</v>
      </c>
      <c r="J96" s="170"/>
      <c r="K96" s="182"/>
    </row>
    <row r="97" spans="2:11" customFormat="1" ht="15" customHeight="1" x14ac:dyDescent="0.2">
      <c r="B97" s="193"/>
      <c r="C97" s="170" t="s">
        <v>47</v>
      </c>
      <c r="D97" s="170"/>
      <c r="E97" s="170"/>
      <c r="F97" s="191" t="s">
        <v>323</v>
      </c>
      <c r="G97" s="192"/>
      <c r="H97" s="170" t="s">
        <v>361</v>
      </c>
      <c r="I97" s="170" t="s">
        <v>358</v>
      </c>
      <c r="J97" s="170"/>
      <c r="K97" s="182"/>
    </row>
    <row r="98" spans="2:11" customFormat="1" ht="15" customHeight="1" x14ac:dyDescent="0.2">
      <c r="B98" s="194"/>
      <c r="C98" s="195"/>
      <c r="D98" s="195"/>
      <c r="E98" s="195"/>
      <c r="F98" s="195"/>
      <c r="G98" s="195"/>
      <c r="H98" s="195"/>
      <c r="I98" s="195"/>
      <c r="J98" s="195"/>
      <c r="K98" s="196"/>
    </row>
    <row r="99" spans="2:11" customFormat="1" ht="18.75" customHeight="1" x14ac:dyDescent="0.2">
      <c r="B99" s="197"/>
      <c r="C99" s="198"/>
      <c r="D99" s="198"/>
      <c r="E99" s="198"/>
      <c r="F99" s="198"/>
      <c r="G99" s="198"/>
      <c r="H99" s="198"/>
      <c r="I99" s="198"/>
      <c r="J99" s="198"/>
      <c r="K99" s="197"/>
    </row>
    <row r="100" spans="2:11" customFormat="1" ht="18.75" customHeight="1" x14ac:dyDescent="0.2">
      <c r="B100" s="177"/>
      <c r="C100" s="177"/>
      <c r="D100" s="177"/>
      <c r="E100" s="177"/>
      <c r="F100" s="177"/>
      <c r="G100" s="177"/>
      <c r="H100" s="177"/>
      <c r="I100" s="177"/>
      <c r="J100" s="177"/>
      <c r="K100" s="177"/>
    </row>
    <row r="101" spans="2:11" customFormat="1" ht="7.5" customHeight="1" x14ac:dyDescent="0.2">
      <c r="B101" s="178"/>
      <c r="C101" s="179"/>
      <c r="D101" s="179"/>
      <c r="E101" s="179"/>
      <c r="F101" s="179"/>
      <c r="G101" s="179"/>
      <c r="H101" s="179"/>
      <c r="I101" s="179"/>
      <c r="J101" s="179"/>
      <c r="K101" s="180"/>
    </row>
    <row r="102" spans="2:11" customFormat="1" ht="45" customHeight="1" x14ac:dyDescent="0.2">
      <c r="B102" s="181"/>
      <c r="C102" s="288" t="s">
        <v>362</v>
      </c>
      <c r="D102" s="288"/>
      <c r="E102" s="288"/>
      <c r="F102" s="288"/>
      <c r="G102" s="288"/>
      <c r="H102" s="288"/>
      <c r="I102" s="288"/>
      <c r="J102" s="288"/>
      <c r="K102" s="182"/>
    </row>
    <row r="103" spans="2:11" customFormat="1" ht="17.25" customHeight="1" x14ac:dyDescent="0.2">
      <c r="B103" s="181"/>
      <c r="C103" s="183" t="s">
        <v>317</v>
      </c>
      <c r="D103" s="183"/>
      <c r="E103" s="183"/>
      <c r="F103" s="183" t="s">
        <v>318</v>
      </c>
      <c r="G103" s="184"/>
      <c r="H103" s="183" t="s">
        <v>53</v>
      </c>
      <c r="I103" s="183" t="s">
        <v>56</v>
      </c>
      <c r="J103" s="183" t="s">
        <v>319</v>
      </c>
      <c r="K103" s="182"/>
    </row>
    <row r="104" spans="2:11" customFormat="1" ht="17.25" customHeight="1" x14ac:dyDescent="0.2">
      <c r="B104" s="181"/>
      <c r="C104" s="185" t="s">
        <v>320</v>
      </c>
      <c r="D104" s="185"/>
      <c r="E104" s="185"/>
      <c r="F104" s="186" t="s">
        <v>321</v>
      </c>
      <c r="G104" s="187"/>
      <c r="H104" s="185"/>
      <c r="I104" s="185"/>
      <c r="J104" s="185" t="s">
        <v>322</v>
      </c>
      <c r="K104" s="182"/>
    </row>
    <row r="105" spans="2:11" customFormat="1" ht="5.25" customHeight="1" x14ac:dyDescent="0.2">
      <c r="B105" s="181"/>
      <c r="C105" s="183"/>
      <c r="D105" s="183"/>
      <c r="E105" s="183"/>
      <c r="F105" s="183"/>
      <c r="G105" s="199"/>
      <c r="H105" s="183"/>
      <c r="I105" s="183"/>
      <c r="J105" s="183"/>
      <c r="K105" s="182"/>
    </row>
    <row r="106" spans="2:11" customFormat="1" ht="15" customHeight="1" x14ac:dyDescent="0.2">
      <c r="B106" s="181"/>
      <c r="C106" s="170" t="s">
        <v>52</v>
      </c>
      <c r="D106" s="190"/>
      <c r="E106" s="190"/>
      <c r="F106" s="191" t="s">
        <v>323</v>
      </c>
      <c r="G106" s="170"/>
      <c r="H106" s="170" t="s">
        <v>363</v>
      </c>
      <c r="I106" s="170" t="s">
        <v>325</v>
      </c>
      <c r="J106" s="170">
        <v>20</v>
      </c>
      <c r="K106" s="182"/>
    </row>
    <row r="107" spans="2:11" customFormat="1" ht="15" customHeight="1" x14ac:dyDescent="0.2">
      <c r="B107" s="181"/>
      <c r="C107" s="170" t="s">
        <v>326</v>
      </c>
      <c r="D107" s="170"/>
      <c r="E107" s="170"/>
      <c r="F107" s="191" t="s">
        <v>323</v>
      </c>
      <c r="G107" s="170"/>
      <c r="H107" s="170" t="s">
        <v>363</v>
      </c>
      <c r="I107" s="170" t="s">
        <v>325</v>
      </c>
      <c r="J107" s="170">
        <v>120</v>
      </c>
      <c r="K107" s="182"/>
    </row>
    <row r="108" spans="2:11" customFormat="1" ht="15" customHeight="1" x14ac:dyDescent="0.2">
      <c r="B108" s="193"/>
      <c r="C108" s="170" t="s">
        <v>328</v>
      </c>
      <c r="D108" s="170"/>
      <c r="E108" s="170"/>
      <c r="F108" s="191" t="s">
        <v>329</v>
      </c>
      <c r="G108" s="170"/>
      <c r="H108" s="170" t="s">
        <v>363</v>
      </c>
      <c r="I108" s="170" t="s">
        <v>325</v>
      </c>
      <c r="J108" s="170">
        <v>50</v>
      </c>
      <c r="K108" s="182"/>
    </row>
    <row r="109" spans="2:11" customFormat="1" ht="15" customHeight="1" x14ac:dyDescent="0.2">
      <c r="B109" s="193"/>
      <c r="C109" s="170" t="s">
        <v>331</v>
      </c>
      <c r="D109" s="170"/>
      <c r="E109" s="170"/>
      <c r="F109" s="191" t="s">
        <v>323</v>
      </c>
      <c r="G109" s="170"/>
      <c r="H109" s="170" t="s">
        <v>363</v>
      </c>
      <c r="I109" s="170" t="s">
        <v>333</v>
      </c>
      <c r="J109" s="170"/>
      <c r="K109" s="182"/>
    </row>
    <row r="110" spans="2:11" customFormat="1" ht="15" customHeight="1" x14ac:dyDescent="0.2">
      <c r="B110" s="193"/>
      <c r="C110" s="170" t="s">
        <v>342</v>
      </c>
      <c r="D110" s="170"/>
      <c r="E110" s="170"/>
      <c r="F110" s="191" t="s">
        <v>329</v>
      </c>
      <c r="G110" s="170"/>
      <c r="H110" s="170" t="s">
        <v>363</v>
      </c>
      <c r="I110" s="170" t="s">
        <v>325</v>
      </c>
      <c r="J110" s="170">
        <v>50</v>
      </c>
      <c r="K110" s="182"/>
    </row>
    <row r="111" spans="2:11" customFormat="1" ht="15" customHeight="1" x14ac:dyDescent="0.2">
      <c r="B111" s="193"/>
      <c r="C111" s="170" t="s">
        <v>350</v>
      </c>
      <c r="D111" s="170"/>
      <c r="E111" s="170"/>
      <c r="F111" s="191" t="s">
        <v>329</v>
      </c>
      <c r="G111" s="170"/>
      <c r="H111" s="170" t="s">
        <v>363</v>
      </c>
      <c r="I111" s="170" t="s">
        <v>325</v>
      </c>
      <c r="J111" s="170">
        <v>50</v>
      </c>
      <c r="K111" s="182"/>
    </row>
    <row r="112" spans="2:11" customFormat="1" ht="15" customHeight="1" x14ac:dyDescent="0.2">
      <c r="B112" s="193"/>
      <c r="C112" s="170" t="s">
        <v>348</v>
      </c>
      <c r="D112" s="170"/>
      <c r="E112" s="170"/>
      <c r="F112" s="191" t="s">
        <v>329</v>
      </c>
      <c r="G112" s="170"/>
      <c r="H112" s="170" t="s">
        <v>363</v>
      </c>
      <c r="I112" s="170" t="s">
        <v>325</v>
      </c>
      <c r="J112" s="170">
        <v>50</v>
      </c>
      <c r="K112" s="182"/>
    </row>
    <row r="113" spans="2:11" customFormat="1" ht="15" customHeight="1" x14ac:dyDescent="0.2">
      <c r="B113" s="193"/>
      <c r="C113" s="170" t="s">
        <v>52</v>
      </c>
      <c r="D113" s="170"/>
      <c r="E113" s="170"/>
      <c r="F113" s="191" t="s">
        <v>323</v>
      </c>
      <c r="G113" s="170"/>
      <c r="H113" s="170" t="s">
        <v>364</v>
      </c>
      <c r="I113" s="170" t="s">
        <v>325</v>
      </c>
      <c r="J113" s="170">
        <v>20</v>
      </c>
      <c r="K113" s="182"/>
    </row>
    <row r="114" spans="2:11" customFormat="1" ht="15" customHeight="1" x14ac:dyDescent="0.2">
      <c r="B114" s="193"/>
      <c r="C114" s="170" t="s">
        <v>365</v>
      </c>
      <c r="D114" s="170"/>
      <c r="E114" s="170"/>
      <c r="F114" s="191" t="s">
        <v>323</v>
      </c>
      <c r="G114" s="170"/>
      <c r="H114" s="170" t="s">
        <v>366</v>
      </c>
      <c r="I114" s="170" t="s">
        <v>325</v>
      </c>
      <c r="J114" s="170">
        <v>120</v>
      </c>
      <c r="K114" s="182"/>
    </row>
    <row r="115" spans="2:11" customFormat="1" ht="15" customHeight="1" x14ac:dyDescent="0.2">
      <c r="B115" s="193"/>
      <c r="C115" s="170" t="s">
        <v>37</v>
      </c>
      <c r="D115" s="170"/>
      <c r="E115" s="170"/>
      <c r="F115" s="191" t="s">
        <v>323</v>
      </c>
      <c r="G115" s="170"/>
      <c r="H115" s="170" t="s">
        <v>367</v>
      </c>
      <c r="I115" s="170" t="s">
        <v>358</v>
      </c>
      <c r="J115" s="170"/>
      <c r="K115" s="182"/>
    </row>
    <row r="116" spans="2:11" customFormat="1" ht="15" customHeight="1" x14ac:dyDescent="0.2">
      <c r="B116" s="193"/>
      <c r="C116" s="170" t="s">
        <v>47</v>
      </c>
      <c r="D116" s="170"/>
      <c r="E116" s="170"/>
      <c r="F116" s="191" t="s">
        <v>323</v>
      </c>
      <c r="G116" s="170"/>
      <c r="H116" s="170" t="s">
        <v>368</v>
      </c>
      <c r="I116" s="170" t="s">
        <v>358</v>
      </c>
      <c r="J116" s="170"/>
      <c r="K116" s="182"/>
    </row>
    <row r="117" spans="2:11" customFormat="1" ht="15" customHeight="1" x14ac:dyDescent="0.2">
      <c r="B117" s="193"/>
      <c r="C117" s="170" t="s">
        <v>56</v>
      </c>
      <c r="D117" s="170"/>
      <c r="E117" s="170"/>
      <c r="F117" s="191" t="s">
        <v>323</v>
      </c>
      <c r="G117" s="170"/>
      <c r="H117" s="170" t="s">
        <v>369</v>
      </c>
      <c r="I117" s="170" t="s">
        <v>370</v>
      </c>
      <c r="J117" s="170"/>
      <c r="K117" s="182"/>
    </row>
    <row r="118" spans="2:11" customFormat="1" ht="15" customHeight="1" x14ac:dyDescent="0.2">
      <c r="B118" s="194"/>
      <c r="C118" s="200"/>
      <c r="D118" s="200"/>
      <c r="E118" s="200"/>
      <c r="F118" s="200"/>
      <c r="G118" s="200"/>
      <c r="H118" s="200"/>
      <c r="I118" s="200"/>
      <c r="J118" s="200"/>
      <c r="K118" s="196"/>
    </row>
    <row r="119" spans="2:11" customFormat="1" ht="18.75" customHeight="1" x14ac:dyDescent="0.2">
      <c r="B119" s="201"/>
      <c r="C119" s="202"/>
      <c r="D119" s="202"/>
      <c r="E119" s="202"/>
      <c r="F119" s="203"/>
      <c r="G119" s="202"/>
      <c r="H119" s="202"/>
      <c r="I119" s="202"/>
      <c r="J119" s="202"/>
      <c r="K119" s="201"/>
    </row>
    <row r="120" spans="2:11" customFormat="1" ht="18.75" customHeight="1" x14ac:dyDescent="0.2">
      <c r="B120" s="177"/>
      <c r="C120" s="177"/>
      <c r="D120" s="177"/>
      <c r="E120" s="177"/>
      <c r="F120" s="177"/>
      <c r="G120" s="177"/>
      <c r="H120" s="177"/>
      <c r="I120" s="177"/>
      <c r="J120" s="177"/>
      <c r="K120" s="177"/>
    </row>
    <row r="121" spans="2:11" customFormat="1" ht="7.5" customHeight="1" x14ac:dyDescent="0.2">
      <c r="B121" s="204"/>
      <c r="C121" s="205"/>
      <c r="D121" s="205"/>
      <c r="E121" s="205"/>
      <c r="F121" s="205"/>
      <c r="G121" s="205"/>
      <c r="H121" s="205"/>
      <c r="I121" s="205"/>
      <c r="J121" s="205"/>
      <c r="K121" s="206"/>
    </row>
    <row r="122" spans="2:11" customFormat="1" ht="45" customHeight="1" x14ac:dyDescent="0.2">
      <c r="B122" s="207"/>
      <c r="C122" s="286" t="s">
        <v>371</v>
      </c>
      <c r="D122" s="286"/>
      <c r="E122" s="286"/>
      <c r="F122" s="286"/>
      <c r="G122" s="286"/>
      <c r="H122" s="286"/>
      <c r="I122" s="286"/>
      <c r="J122" s="286"/>
      <c r="K122" s="208"/>
    </row>
    <row r="123" spans="2:11" customFormat="1" ht="17.25" customHeight="1" x14ac:dyDescent="0.2">
      <c r="B123" s="209"/>
      <c r="C123" s="183" t="s">
        <v>317</v>
      </c>
      <c r="D123" s="183"/>
      <c r="E123" s="183"/>
      <c r="F123" s="183" t="s">
        <v>318</v>
      </c>
      <c r="G123" s="184"/>
      <c r="H123" s="183" t="s">
        <v>53</v>
      </c>
      <c r="I123" s="183" t="s">
        <v>56</v>
      </c>
      <c r="J123" s="183" t="s">
        <v>319</v>
      </c>
      <c r="K123" s="210"/>
    </row>
    <row r="124" spans="2:11" customFormat="1" ht="17.25" customHeight="1" x14ac:dyDescent="0.2">
      <c r="B124" s="209"/>
      <c r="C124" s="185" t="s">
        <v>320</v>
      </c>
      <c r="D124" s="185"/>
      <c r="E124" s="185"/>
      <c r="F124" s="186" t="s">
        <v>321</v>
      </c>
      <c r="G124" s="187"/>
      <c r="H124" s="185"/>
      <c r="I124" s="185"/>
      <c r="J124" s="185" t="s">
        <v>322</v>
      </c>
      <c r="K124" s="210"/>
    </row>
    <row r="125" spans="2:11" customFormat="1" ht="5.25" customHeight="1" x14ac:dyDescent="0.2">
      <c r="B125" s="211"/>
      <c r="C125" s="188"/>
      <c r="D125" s="188"/>
      <c r="E125" s="188"/>
      <c r="F125" s="188"/>
      <c r="G125" s="212"/>
      <c r="H125" s="188"/>
      <c r="I125" s="188"/>
      <c r="J125" s="188"/>
      <c r="K125" s="213"/>
    </row>
    <row r="126" spans="2:11" customFormat="1" ht="15" customHeight="1" x14ac:dyDescent="0.2">
      <c r="B126" s="211"/>
      <c r="C126" s="170" t="s">
        <v>326</v>
      </c>
      <c r="D126" s="190"/>
      <c r="E126" s="190"/>
      <c r="F126" s="191" t="s">
        <v>323</v>
      </c>
      <c r="G126" s="170"/>
      <c r="H126" s="170" t="s">
        <v>363</v>
      </c>
      <c r="I126" s="170" t="s">
        <v>325</v>
      </c>
      <c r="J126" s="170">
        <v>120</v>
      </c>
      <c r="K126" s="214"/>
    </row>
    <row r="127" spans="2:11" customFormat="1" ht="15" customHeight="1" x14ac:dyDescent="0.2">
      <c r="B127" s="211"/>
      <c r="C127" s="170" t="s">
        <v>372</v>
      </c>
      <c r="D127" s="170"/>
      <c r="E127" s="170"/>
      <c r="F127" s="191" t="s">
        <v>323</v>
      </c>
      <c r="G127" s="170"/>
      <c r="H127" s="170" t="s">
        <v>373</v>
      </c>
      <c r="I127" s="170" t="s">
        <v>325</v>
      </c>
      <c r="J127" s="170" t="s">
        <v>374</v>
      </c>
      <c r="K127" s="214"/>
    </row>
    <row r="128" spans="2:11" customFormat="1" ht="15" customHeight="1" x14ac:dyDescent="0.2">
      <c r="B128" s="211"/>
      <c r="C128" s="170" t="s">
        <v>271</v>
      </c>
      <c r="D128" s="170"/>
      <c r="E128" s="170"/>
      <c r="F128" s="191" t="s">
        <v>323</v>
      </c>
      <c r="G128" s="170"/>
      <c r="H128" s="170" t="s">
        <v>375</v>
      </c>
      <c r="I128" s="170" t="s">
        <v>325</v>
      </c>
      <c r="J128" s="170" t="s">
        <v>374</v>
      </c>
      <c r="K128" s="214"/>
    </row>
    <row r="129" spans="2:11" customFormat="1" ht="15" customHeight="1" x14ac:dyDescent="0.2">
      <c r="B129" s="211"/>
      <c r="C129" s="170" t="s">
        <v>334</v>
      </c>
      <c r="D129" s="170"/>
      <c r="E129" s="170"/>
      <c r="F129" s="191" t="s">
        <v>329</v>
      </c>
      <c r="G129" s="170"/>
      <c r="H129" s="170" t="s">
        <v>335</v>
      </c>
      <c r="I129" s="170" t="s">
        <v>325</v>
      </c>
      <c r="J129" s="170">
        <v>15</v>
      </c>
      <c r="K129" s="214"/>
    </row>
    <row r="130" spans="2:11" customFormat="1" ht="15" customHeight="1" x14ac:dyDescent="0.2">
      <c r="B130" s="211"/>
      <c r="C130" s="170" t="s">
        <v>336</v>
      </c>
      <c r="D130" s="170"/>
      <c r="E130" s="170"/>
      <c r="F130" s="191" t="s">
        <v>329</v>
      </c>
      <c r="G130" s="170"/>
      <c r="H130" s="170" t="s">
        <v>337</v>
      </c>
      <c r="I130" s="170" t="s">
        <v>325</v>
      </c>
      <c r="J130" s="170">
        <v>15</v>
      </c>
      <c r="K130" s="214"/>
    </row>
    <row r="131" spans="2:11" customFormat="1" ht="15" customHeight="1" x14ac:dyDescent="0.2">
      <c r="B131" s="211"/>
      <c r="C131" s="170" t="s">
        <v>338</v>
      </c>
      <c r="D131" s="170"/>
      <c r="E131" s="170"/>
      <c r="F131" s="191" t="s">
        <v>329</v>
      </c>
      <c r="G131" s="170"/>
      <c r="H131" s="170" t="s">
        <v>339</v>
      </c>
      <c r="I131" s="170" t="s">
        <v>325</v>
      </c>
      <c r="J131" s="170">
        <v>20</v>
      </c>
      <c r="K131" s="214"/>
    </row>
    <row r="132" spans="2:11" customFormat="1" ht="15" customHeight="1" x14ac:dyDescent="0.2">
      <c r="B132" s="211"/>
      <c r="C132" s="170" t="s">
        <v>340</v>
      </c>
      <c r="D132" s="170"/>
      <c r="E132" s="170"/>
      <c r="F132" s="191" t="s">
        <v>329</v>
      </c>
      <c r="G132" s="170"/>
      <c r="H132" s="170" t="s">
        <v>341</v>
      </c>
      <c r="I132" s="170" t="s">
        <v>325</v>
      </c>
      <c r="J132" s="170">
        <v>20</v>
      </c>
      <c r="K132" s="214"/>
    </row>
    <row r="133" spans="2:11" customFormat="1" ht="15" customHeight="1" x14ac:dyDescent="0.2">
      <c r="B133" s="211"/>
      <c r="C133" s="170" t="s">
        <v>328</v>
      </c>
      <c r="D133" s="170"/>
      <c r="E133" s="170"/>
      <c r="F133" s="191" t="s">
        <v>329</v>
      </c>
      <c r="G133" s="170"/>
      <c r="H133" s="170" t="s">
        <v>363</v>
      </c>
      <c r="I133" s="170" t="s">
        <v>325</v>
      </c>
      <c r="J133" s="170">
        <v>50</v>
      </c>
      <c r="K133" s="214"/>
    </row>
    <row r="134" spans="2:11" customFormat="1" ht="15" customHeight="1" x14ac:dyDescent="0.2">
      <c r="B134" s="211"/>
      <c r="C134" s="170" t="s">
        <v>342</v>
      </c>
      <c r="D134" s="170"/>
      <c r="E134" s="170"/>
      <c r="F134" s="191" t="s">
        <v>329</v>
      </c>
      <c r="G134" s="170"/>
      <c r="H134" s="170" t="s">
        <v>363</v>
      </c>
      <c r="I134" s="170" t="s">
        <v>325</v>
      </c>
      <c r="J134" s="170">
        <v>50</v>
      </c>
      <c r="K134" s="214"/>
    </row>
    <row r="135" spans="2:11" customFormat="1" ht="15" customHeight="1" x14ac:dyDescent="0.2">
      <c r="B135" s="211"/>
      <c r="C135" s="170" t="s">
        <v>348</v>
      </c>
      <c r="D135" s="170"/>
      <c r="E135" s="170"/>
      <c r="F135" s="191" t="s">
        <v>329</v>
      </c>
      <c r="G135" s="170"/>
      <c r="H135" s="170" t="s">
        <v>363</v>
      </c>
      <c r="I135" s="170" t="s">
        <v>325</v>
      </c>
      <c r="J135" s="170">
        <v>50</v>
      </c>
      <c r="K135" s="214"/>
    </row>
    <row r="136" spans="2:11" customFormat="1" ht="15" customHeight="1" x14ac:dyDescent="0.2">
      <c r="B136" s="211"/>
      <c r="C136" s="170" t="s">
        <v>350</v>
      </c>
      <c r="D136" s="170"/>
      <c r="E136" s="170"/>
      <c r="F136" s="191" t="s">
        <v>329</v>
      </c>
      <c r="G136" s="170"/>
      <c r="H136" s="170" t="s">
        <v>363</v>
      </c>
      <c r="I136" s="170" t="s">
        <v>325</v>
      </c>
      <c r="J136" s="170">
        <v>50</v>
      </c>
      <c r="K136" s="214"/>
    </row>
    <row r="137" spans="2:11" customFormat="1" ht="15" customHeight="1" x14ac:dyDescent="0.2">
      <c r="B137" s="211"/>
      <c r="C137" s="170" t="s">
        <v>351</v>
      </c>
      <c r="D137" s="170"/>
      <c r="E137" s="170"/>
      <c r="F137" s="191" t="s">
        <v>329</v>
      </c>
      <c r="G137" s="170"/>
      <c r="H137" s="170" t="s">
        <v>376</v>
      </c>
      <c r="I137" s="170" t="s">
        <v>325</v>
      </c>
      <c r="J137" s="170">
        <v>255</v>
      </c>
      <c r="K137" s="214"/>
    </row>
    <row r="138" spans="2:11" customFormat="1" ht="15" customHeight="1" x14ac:dyDescent="0.2">
      <c r="B138" s="211"/>
      <c r="C138" s="170" t="s">
        <v>353</v>
      </c>
      <c r="D138" s="170"/>
      <c r="E138" s="170"/>
      <c r="F138" s="191" t="s">
        <v>323</v>
      </c>
      <c r="G138" s="170"/>
      <c r="H138" s="170" t="s">
        <v>377</v>
      </c>
      <c r="I138" s="170" t="s">
        <v>355</v>
      </c>
      <c r="J138" s="170"/>
      <c r="K138" s="214"/>
    </row>
    <row r="139" spans="2:11" customFormat="1" ht="15" customHeight="1" x14ac:dyDescent="0.2">
      <c r="B139" s="211"/>
      <c r="C139" s="170" t="s">
        <v>356</v>
      </c>
      <c r="D139" s="170"/>
      <c r="E139" s="170"/>
      <c r="F139" s="191" t="s">
        <v>323</v>
      </c>
      <c r="G139" s="170"/>
      <c r="H139" s="170" t="s">
        <v>378</v>
      </c>
      <c r="I139" s="170" t="s">
        <v>358</v>
      </c>
      <c r="J139" s="170"/>
      <c r="K139" s="214"/>
    </row>
    <row r="140" spans="2:11" customFormat="1" ht="15" customHeight="1" x14ac:dyDescent="0.2">
      <c r="B140" s="211"/>
      <c r="C140" s="170" t="s">
        <v>359</v>
      </c>
      <c r="D140" s="170"/>
      <c r="E140" s="170"/>
      <c r="F140" s="191" t="s">
        <v>323</v>
      </c>
      <c r="G140" s="170"/>
      <c r="H140" s="170" t="s">
        <v>359</v>
      </c>
      <c r="I140" s="170" t="s">
        <v>358</v>
      </c>
      <c r="J140" s="170"/>
      <c r="K140" s="214"/>
    </row>
    <row r="141" spans="2:11" customFormat="1" ht="15" customHeight="1" x14ac:dyDescent="0.2">
      <c r="B141" s="211"/>
      <c r="C141" s="170" t="s">
        <v>37</v>
      </c>
      <c r="D141" s="170"/>
      <c r="E141" s="170"/>
      <c r="F141" s="191" t="s">
        <v>323</v>
      </c>
      <c r="G141" s="170"/>
      <c r="H141" s="170" t="s">
        <v>379</v>
      </c>
      <c r="I141" s="170" t="s">
        <v>358</v>
      </c>
      <c r="J141" s="170"/>
      <c r="K141" s="214"/>
    </row>
    <row r="142" spans="2:11" customFormat="1" ht="15" customHeight="1" x14ac:dyDescent="0.2">
      <c r="B142" s="211"/>
      <c r="C142" s="170" t="s">
        <v>380</v>
      </c>
      <c r="D142" s="170"/>
      <c r="E142" s="170"/>
      <c r="F142" s="191" t="s">
        <v>323</v>
      </c>
      <c r="G142" s="170"/>
      <c r="H142" s="170" t="s">
        <v>381</v>
      </c>
      <c r="I142" s="170" t="s">
        <v>358</v>
      </c>
      <c r="J142" s="170"/>
      <c r="K142" s="214"/>
    </row>
    <row r="143" spans="2:11" customFormat="1" ht="15" customHeight="1" x14ac:dyDescent="0.2">
      <c r="B143" s="215"/>
      <c r="C143" s="216"/>
      <c r="D143" s="216"/>
      <c r="E143" s="216"/>
      <c r="F143" s="216"/>
      <c r="G143" s="216"/>
      <c r="H143" s="216"/>
      <c r="I143" s="216"/>
      <c r="J143" s="216"/>
      <c r="K143" s="217"/>
    </row>
    <row r="144" spans="2:11" customFormat="1" ht="18.75" customHeight="1" x14ac:dyDescent="0.2">
      <c r="B144" s="202"/>
      <c r="C144" s="202"/>
      <c r="D144" s="202"/>
      <c r="E144" s="202"/>
      <c r="F144" s="203"/>
      <c r="G144" s="202"/>
      <c r="H144" s="202"/>
      <c r="I144" s="202"/>
      <c r="J144" s="202"/>
      <c r="K144" s="202"/>
    </row>
    <row r="145" spans="2:11" customFormat="1" ht="18.75" customHeight="1" x14ac:dyDescent="0.2">
      <c r="B145" s="177"/>
      <c r="C145" s="177"/>
      <c r="D145" s="177"/>
      <c r="E145" s="177"/>
      <c r="F145" s="177"/>
      <c r="G145" s="177"/>
      <c r="H145" s="177"/>
      <c r="I145" s="177"/>
      <c r="J145" s="177"/>
      <c r="K145" s="177"/>
    </row>
    <row r="146" spans="2:11" customFormat="1" ht="7.5" customHeight="1" x14ac:dyDescent="0.2">
      <c r="B146" s="178"/>
      <c r="C146" s="179"/>
      <c r="D146" s="179"/>
      <c r="E146" s="179"/>
      <c r="F146" s="179"/>
      <c r="G146" s="179"/>
      <c r="H146" s="179"/>
      <c r="I146" s="179"/>
      <c r="J146" s="179"/>
      <c r="K146" s="180"/>
    </row>
    <row r="147" spans="2:11" customFormat="1" ht="45" customHeight="1" x14ac:dyDescent="0.2">
      <c r="B147" s="181"/>
      <c r="C147" s="288" t="s">
        <v>382</v>
      </c>
      <c r="D147" s="288"/>
      <c r="E147" s="288"/>
      <c r="F147" s="288"/>
      <c r="G147" s="288"/>
      <c r="H147" s="288"/>
      <c r="I147" s="288"/>
      <c r="J147" s="288"/>
      <c r="K147" s="182"/>
    </row>
    <row r="148" spans="2:11" customFormat="1" ht="17.25" customHeight="1" x14ac:dyDescent="0.2">
      <c r="B148" s="181"/>
      <c r="C148" s="183" t="s">
        <v>317</v>
      </c>
      <c r="D148" s="183"/>
      <c r="E148" s="183"/>
      <c r="F148" s="183" t="s">
        <v>318</v>
      </c>
      <c r="G148" s="184"/>
      <c r="H148" s="183" t="s">
        <v>53</v>
      </c>
      <c r="I148" s="183" t="s">
        <v>56</v>
      </c>
      <c r="J148" s="183" t="s">
        <v>319</v>
      </c>
      <c r="K148" s="182"/>
    </row>
    <row r="149" spans="2:11" customFormat="1" ht="17.25" customHeight="1" x14ac:dyDescent="0.2">
      <c r="B149" s="181"/>
      <c r="C149" s="185" t="s">
        <v>320</v>
      </c>
      <c r="D149" s="185"/>
      <c r="E149" s="185"/>
      <c r="F149" s="186" t="s">
        <v>321</v>
      </c>
      <c r="G149" s="187"/>
      <c r="H149" s="185"/>
      <c r="I149" s="185"/>
      <c r="J149" s="185" t="s">
        <v>322</v>
      </c>
      <c r="K149" s="182"/>
    </row>
    <row r="150" spans="2:11" customFormat="1" ht="5.25" customHeight="1" x14ac:dyDescent="0.2">
      <c r="B150" s="193"/>
      <c r="C150" s="188"/>
      <c r="D150" s="188"/>
      <c r="E150" s="188"/>
      <c r="F150" s="188"/>
      <c r="G150" s="189"/>
      <c r="H150" s="188"/>
      <c r="I150" s="188"/>
      <c r="J150" s="188"/>
      <c r="K150" s="214"/>
    </row>
    <row r="151" spans="2:11" customFormat="1" ht="15" customHeight="1" x14ac:dyDescent="0.2">
      <c r="B151" s="193"/>
      <c r="C151" s="218" t="s">
        <v>326</v>
      </c>
      <c r="D151" s="170"/>
      <c r="E151" s="170"/>
      <c r="F151" s="219" t="s">
        <v>323</v>
      </c>
      <c r="G151" s="170"/>
      <c r="H151" s="218" t="s">
        <v>363</v>
      </c>
      <c r="I151" s="218" t="s">
        <v>325</v>
      </c>
      <c r="J151" s="218">
        <v>120</v>
      </c>
      <c r="K151" s="214"/>
    </row>
    <row r="152" spans="2:11" customFormat="1" ht="15" customHeight="1" x14ac:dyDescent="0.2">
      <c r="B152" s="193"/>
      <c r="C152" s="218" t="s">
        <v>372</v>
      </c>
      <c r="D152" s="170"/>
      <c r="E152" s="170"/>
      <c r="F152" s="219" t="s">
        <v>323</v>
      </c>
      <c r="G152" s="170"/>
      <c r="H152" s="218" t="s">
        <v>383</v>
      </c>
      <c r="I152" s="218" t="s">
        <v>325</v>
      </c>
      <c r="J152" s="218" t="s">
        <v>374</v>
      </c>
      <c r="K152" s="214"/>
    </row>
    <row r="153" spans="2:11" customFormat="1" ht="15" customHeight="1" x14ac:dyDescent="0.2">
      <c r="B153" s="193"/>
      <c r="C153" s="218" t="s">
        <v>271</v>
      </c>
      <c r="D153" s="170"/>
      <c r="E153" s="170"/>
      <c r="F153" s="219" t="s">
        <v>323</v>
      </c>
      <c r="G153" s="170"/>
      <c r="H153" s="218" t="s">
        <v>384</v>
      </c>
      <c r="I153" s="218" t="s">
        <v>325</v>
      </c>
      <c r="J153" s="218" t="s">
        <v>374</v>
      </c>
      <c r="K153" s="214"/>
    </row>
    <row r="154" spans="2:11" customFormat="1" ht="15" customHeight="1" x14ac:dyDescent="0.2">
      <c r="B154" s="193"/>
      <c r="C154" s="218" t="s">
        <v>328</v>
      </c>
      <c r="D154" s="170"/>
      <c r="E154" s="170"/>
      <c r="F154" s="219" t="s">
        <v>329</v>
      </c>
      <c r="G154" s="170"/>
      <c r="H154" s="218" t="s">
        <v>363</v>
      </c>
      <c r="I154" s="218" t="s">
        <v>325</v>
      </c>
      <c r="J154" s="218">
        <v>50</v>
      </c>
      <c r="K154" s="214"/>
    </row>
    <row r="155" spans="2:11" customFormat="1" ht="15" customHeight="1" x14ac:dyDescent="0.2">
      <c r="B155" s="193"/>
      <c r="C155" s="218" t="s">
        <v>331</v>
      </c>
      <c r="D155" s="170"/>
      <c r="E155" s="170"/>
      <c r="F155" s="219" t="s">
        <v>323</v>
      </c>
      <c r="G155" s="170"/>
      <c r="H155" s="218" t="s">
        <v>363</v>
      </c>
      <c r="I155" s="218" t="s">
        <v>333</v>
      </c>
      <c r="J155" s="218"/>
      <c r="K155" s="214"/>
    </row>
    <row r="156" spans="2:11" customFormat="1" ht="15" customHeight="1" x14ac:dyDescent="0.2">
      <c r="B156" s="193"/>
      <c r="C156" s="218" t="s">
        <v>342</v>
      </c>
      <c r="D156" s="170"/>
      <c r="E156" s="170"/>
      <c r="F156" s="219" t="s">
        <v>329</v>
      </c>
      <c r="G156" s="170"/>
      <c r="H156" s="218" t="s">
        <v>363</v>
      </c>
      <c r="I156" s="218" t="s">
        <v>325</v>
      </c>
      <c r="J156" s="218">
        <v>50</v>
      </c>
      <c r="K156" s="214"/>
    </row>
    <row r="157" spans="2:11" customFormat="1" ht="15" customHeight="1" x14ac:dyDescent="0.2">
      <c r="B157" s="193"/>
      <c r="C157" s="218" t="s">
        <v>350</v>
      </c>
      <c r="D157" s="170"/>
      <c r="E157" s="170"/>
      <c r="F157" s="219" t="s">
        <v>329</v>
      </c>
      <c r="G157" s="170"/>
      <c r="H157" s="218" t="s">
        <v>363</v>
      </c>
      <c r="I157" s="218" t="s">
        <v>325</v>
      </c>
      <c r="J157" s="218">
        <v>50</v>
      </c>
      <c r="K157" s="214"/>
    </row>
    <row r="158" spans="2:11" customFormat="1" ht="15" customHeight="1" x14ac:dyDescent="0.2">
      <c r="B158" s="193"/>
      <c r="C158" s="218" t="s">
        <v>348</v>
      </c>
      <c r="D158" s="170"/>
      <c r="E158" s="170"/>
      <c r="F158" s="219" t="s">
        <v>329</v>
      </c>
      <c r="G158" s="170"/>
      <c r="H158" s="218" t="s">
        <v>363</v>
      </c>
      <c r="I158" s="218" t="s">
        <v>325</v>
      </c>
      <c r="J158" s="218">
        <v>50</v>
      </c>
      <c r="K158" s="214"/>
    </row>
    <row r="159" spans="2:11" customFormat="1" ht="15" customHeight="1" x14ac:dyDescent="0.2">
      <c r="B159" s="193"/>
      <c r="C159" s="218" t="s">
        <v>89</v>
      </c>
      <c r="D159" s="170"/>
      <c r="E159" s="170"/>
      <c r="F159" s="219" t="s">
        <v>323</v>
      </c>
      <c r="G159" s="170"/>
      <c r="H159" s="218" t="s">
        <v>385</v>
      </c>
      <c r="I159" s="218" t="s">
        <v>325</v>
      </c>
      <c r="J159" s="218" t="s">
        <v>386</v>
      </c>
      <c r="K159" s="214"/>
    </row>
    <row r="160" spans="2:11" customFormat="1" ht="15" customHeight="1" x14ac:dyDescent="0.2">
      <c r="B160" s="193"/>
      <c r="C160" s="218" t="s">
        <v>387</v>
      </c>
      <c r="D160" s="170"/>
      <c r="E160" s="170"/>
      <c r="F160" s="219" t="s">
        <v>323</v>
      </c>
      <c r="G160" s="170"/>
      <c r="H160" s="218" t="s">
        <v>388</v>
      </c>
      <c r="I160" s="218" t="s">
        <v>358</v>
      </c>
      <c r="J160" s="218"/>
      <c r="K160" s="214"/>
    </row>
    <row r="161" spans="2:11" customFormat="1" ht="15" customHeight="1" x14ac:dyDescent="0.2">
      <c r="B161" s="220"/>
      <c r="C161" s="200"/>
      <c r="D161" s="200"/>
      <c r="E161" s="200"/>
      <c r="F161" s="200"/>
      <c r="G161" s="200"/>
      <c r="H161" s="200"/>
      <c r="I161" s="200"/>
      <c r="J161" s="200"/>
      <c r="K161" s="221"/>
    </row>
    <row r="162" spans="2:11" customFormat="1" ht="18.75" customHeight="1" x14ac:dyDescent="0.2">
      <c r="B162" s="202"/>
      <c r="C162" s="212"/>
      <c r="D162" s="212"/>
      <c r="E162" s="212"/>
      <c r="F162" s="222"/>
      <c r="G162" s="212"/>
      <c r="H162" s="212"/>
      <c r="I162" s="212"/>
      <c r="J162" s="212"/>
      <c r="K162" s="202"/>
    </row>
    <row r="163" spans="2:11" customFormat="1" ht="18.75" customHeight="1" x14ac:dyDescent="0.2">
      <c r="B163" s="177"/>
      <c r="C163" s="177"/>
      <c r="D163" s="177"/>
      <c r="E163" s="177"/>
      <c r="F163" s="177"/>
      <c r="G163" s="177"/>
      <c r="H163" s="177"/>
      <c r="I163" s="177"/>
      <c r="J163" s="177"/>
      <c r="K163" s="177"/>
    </row>
    <row r="164" spans="2:11" customFormat="1" ht="7.5" customHeight="1" x14ac:dyDescent="0.2">
      <c r="B164" s="159"/>
      <c r="C164" s="160"/>
      <c r="D164" s="160"/>
      <c r="E164" s="160"/>
      <c r="F164" s="160"/>
      <c r="G164" s="160"/>
      <c r="H164" s="160"/>
      <c r="I164" s="160"/>
      <c r="J164" s="160"/>
      <c r="K164" s="161"/>
    </row>
    <row r="165" spans="2:11" customFormat="1" ht="45" customHeight="1" x14ac:dyDescent="0.2">
      <c r="B165" s="162"/>
      <c r="C165" s="286" t="s">
        <v>389</v>
      </c>
      <c r="D165" s="286"/>
      <c r="E165" s="286"/>
      <c r="F165" s="286"/>
      <c r="G165" s="286"/>
      <c r="H165" s="286"/>
      <c r="I165" s="286"/>
      <c r="J165" s="286"/>
      <c r="K165" s="163"/>
    </row>
    <row r="166" spans="2:11" customFormat="1" ht="17.25" customHeight="1" x14ac:dyDescent="0.2">
      <c r="B166" s="162"/>
      <c r="C166" s="183" t="s">
        <v>317</v>
      </c>
      <c r="D166" s="183"/>
      <c r="E166" s="183"/>
      <c r="F166" s="183" t="s">
        <v>318</v>
      </c>
      <c r="G166" s="223"/>
      <c r="H166" s="224" t="s">
        <v>53</v>
      </c>
      <c r="I166" s="224" t="s">
        <v>56</v>
      </c>
      <c r="J166" s="183" t="s">
        <v>319</v>
      </c>
      <c r="K166" s="163"/>
    </row>
    <row r="167" spans="2:11" customFormat="1" ht="17.25" customHeight="1" x14ac:dyDescent="0.2">
      <c r="B167" s="164"/>
      <c r="C167" s="185" t="s">
        <v>320</v>
      </c>
      <c r="D167" s="185"/>
      <c r="E167" s="185"/>
      <c r="F167" s="186" t="s">
        <v>321</v>
      </c>
      <c r="G167" s="225"/>
      <c r="H167" s="226"/>
      <c r="I167" s="226"/>
      <c r="J167" s="185" t="s">
        <v>322</v>
      </c>
      <c r="K167" s="165"/>
    </row>
    <row r="168" spans="2:11" customFormat="1" ht="5.25" customHeight="1" x14ac:dyDescent="0.2">
      <c r="B168" s="193"/>
      <c r="C168" s="188"/>
      <c r="D168" s="188"/>
      <c r="E168" s="188"/>
      <c r="F168" s="188"/>
      <c r="G168" s="189"/>
      <c r="H168" s="188"/>
      <c r="I168" s="188"/>
      <c r="J168" s="188"/>
      <c r="K168" s="214"/>
    </row>
    <row r="169" spans="2:11" customFormat="1" ht="15" customHeight="1" x14ac:dyDescent="0.2">
      <c r="B169" s="193"/>
      <c r="C169" s="170" t="s">
        <v>326</v>
      </c>
      <c r="D169" s="170"/>
      <c r="E169" s="170"/>
      <c r="F169" s="191" t="s">
        <v>323</v>
      </c>
      <c r="G169" s="170"/>
      <c r="H169" s="170" t="s">
        <v>363</v>
      </c>
      <c r="I169" s="170" t="s">
        <v>325</v>
      </c>
      <c r="J169" s="170">
        <v>120</v>
      </c>
      <c r="K169" s="214"/>
    </row>
    <row r="170" spans="2:11" customFormat="1" ht="15" customHeight="1" x14ac:dyDescent="0.2">
      <c r="B170" s="193"/>
      <c r="C170" s="170" t="s">
        <v>372</v>
      </c>
      <c r="D170" s="170"/>
      <c r="E170" s="170"/>
      <c r="F170" s="191" t="s">
        <v>323</v>
      </c>
      <c r="G170" s="170"/>
      <c r="H170" s="170" t="s">
        <v>373</v>
      </c>
      <c r="I170" s="170" t="s">
        <v>325</v>
      </c>
      <c r="J170" s="170" t="s">
        <v>374</v>
      </c>
      <c r="K170" s="214"/>
    </row>
    <row r="171" spans="2:11" customFormat="1" ht="15" customHeight="1" x14ac:dyDescent="0.2">
      <c r="B171" s="193"/>
      <c r="C171" s="170" t="s">
        <v>271</v>
      </c>
      <c r="D171" s="170"/>
      <c r="E171" s="170"/>
      <c r="F171" s="191" t="s">
        <v>323</v>
      </c>
      <c r="G171" s="170"/>
      <c r="H171" s="170" t="s">
        <v>390</v>
      </c>
      <c r="I171" s="170" t="s">
        <v>325</v>
      </c>
      <c r="J171" s="170" t="s">
        <v>374</v>
      </c>
      <c r="K171" s="214"/>
    </row>
    <row r="172" spans="2:11" customFormat="1" ht="15" customHeight="1" x14ac:dyDescent="0.2">
      <c r="B172" s="193"/>
      <c r="C172" s="170" t="s">
        <v>328</v>
      </c>
      <c r="D172" s="170"/>
      <c r="E172" s="170"/>
      <c r="F172" s="191" t="s">
        <v>329</v>
      </c>
      <c r="G172" s="170"/>
      <c r="H172" s="170" t="s">
        <v>390</v>
      </c>
      <c r="I172" s="170" t="s">
        <v>325</v>
      </c>
      <c r="J172" s="170">
        <v>50</v>
      </c>
      <c r="K172" s="214"/>
    </row>
    <row r="173" spans="2:11" customFormat="1" ht="15" customHeight="1" x14ac:dyDescent="0.2">
      <c r="B173" s="193"/>
      <c r="C173" s="170" t="s">
        <v>331</v>
      </c>
      <c r="D173" s="170"/>
      <c r="E173" s="170"/>
      <c r="F173" s="191" t="s">
        <v>323</v>
      </c>
      <c r="G173" s="170"/>
      <c r="H173" s="170" t="s">
        <v>390</v>
      </c>
      <c r="I173" s="170" t="s">
        <v>333</v>
      </c>
      <c r="J173" s="170"/>
      <c r="K173" s="214"/>
    </row>
    <row r="174" spans="2:11" customFormat="1" ht="15" customHeight="1" x14ac:dyDescent="0.2">
      <c r="B174" s="193"/>
      <c r="C174" s="170" t="s">
        <v>342</v>
      </c>
      <c r="D174" s="170"/>
      <c r="E174" s="170"/>
      <c r="F174" s="191" t="s">
        <v>329</v>
      </c>
      <c r="G174" s="170"/>
      <c r="H174" s="170" t="s">
        <v>390</v>
      </c>
      <c r="I174" s="170" t="s">
        <v>325</v>
      </c>
      <c r="J174" s="170">
        <v>50</v>
      </c>
      <c r="K174" s="214"/>
    </row>
    <row r="175" spans="2:11" customFormat="1" ht="15" customHeight="1" x14ac:dyDescent="0.2">
      <c r="B175" s="193"/>
      <c r="C175" s="170" t="s">
        <v>350</v>
      </c>
      <c r="D175" s="170"/>
      <c r="E175" s="170"/>
      <c r="F175" s="191" t="s">
        <v>329</v>
      </c>
      <c r="G175" s="170"/>
      <c r="H175" s="170" t="s">
        <v>390</v>
      </c>
      <c r="I175" s="170" t="s">
        <v>325</v>
      </c>
      <c r="J175" s="170">
        <v>50</v>
      </c>
      <c r="K175" s="214"/>
    </row>
    <row r="176" spans="2:11" customFormat="1" ht="15" customHeight="1" x14ac:dyDescent="0.2">
      <c r="B176" s="193"/>
      <c r="C176" s="170" t="s">
        <v>348</v>
      </c>
      <c r="D176" s="170"/>
      <c r="E176" s="170"/>
      <c r="F176" s="191" t="s">
        <v>329</v>
      </c>
      <c r="G176" s="170"/>
      <c r="H176" s="170" t="s">
        <v>390</v>
      </c>
      <c r="I176" s="170" t="s">
        <v>325</v>
      </c>
      <c r="J176" s="170">
        <v>50</v>
      </c>
      <c r="K176" s="214"/>
    </row>
    <row r="177" spans="2:11" customFormat="1" ht="15" customHeight="1" x14ac:dyDescent="0.2">
      <c r="B177" s="193"/>
      <c r="C177" s="170" t="s">
        <v>99</v>
      </c>
      <c r="D177" s="170"/>
      <c r="E177" s="170"/>
      <c r="F177" s="191" t="s">
        <v>323</v>
      </c>
      <c r="G177" s="170"/>
      <c r="H177" s="170" t="s">
        <v>391</v>
      </c>
      <c r="I177" s="170" t="s">
        <v>392</v>
      </c>
      <c r="J177" s="170"/>
      <c r="K177" s="214"/>
    </row>
    <row r="178" spans="2:11" customFormat="1" ht="15" customHeight="1" x14ac:dyDescent="0.2">
      <c r="B178" s="193"/>
      <c r="C178" s="170" t="s">
        <v>56</v>
      </c>
      <c r="D178" s="170"/>
      <c r="E178" s="170"/>
      <c r="F178" s="191" t="s">
        <v>323</v>
      </c>
      <c r="G178" s="170"/>
      <c r="H178" s="170" t="s">
        <v>393</v>
      </c>
      <c r="I178" s="170" t="s">
        <v>394</v>
      </c>
      <c r="J178" s="170">
        <v>1</v>
      </c>
      <c r="K178" s="214"/>
    </row>
    <row r="179" spans="2:11" customFormat="1" ht="15" customHeight="1" x14ac:dyDescent="0.2">
      <c r="B179" s="193"/>
      <c r="C179" s="170" t="s">
        <v>52</v>
      </c>
      <c r="D179" s="170"/>
      <c r="E179" s="170"/>
      <c r="F179" s="191" t="s">
        <v>323</v>
      </c>
      <c r="G179" s="170"/>
      <c r="H179" s="170" t="s">
        <v>395</v>
      </c>
      <c r="I179" s="170" t="s">
        <v>325</v>
      </c>
      <c r="J179" s="170">
        <v>20</v>
      </c>
      <c r="K179" s="214"/>
    </row>
    <row r="180" spans="2:11" customFormat="1" ht="15" customHeight="1" x14ac:dyDescent="0.2">
      <c r="B180" s="193"/>
      <c r="C180" s="170" t="s">
        <v>53</v>
      </c>
      <c r="D180" s="170"/>
      <c r="E180" s="170"/>
      <c r="F180" s="191" t="s">
        <v>323</v>
      </c>
      <c r="G180" s="170"/>
      <c r="H180" s="170" t="s">
        <v>396</v>
      </c>
      <c r="I180" s="170" t="s">
        <v>325</v>
      </c>
      <c r="J180" s="170">
        <v>255</v>
      </c>
      <c r="K180" s="214"/>
    </row>
    <row r="181" spans="2:11" customFormat="1" ht="15" customHeight="1" x14ac:dyDescent="0.2">
      <c r="B181" s="193"/>
      <c r="C181" s="170" t="s">
        <v>100</v>
      </c>
      <c r="D181" s="170"/>
      <c r="E181" s="170"/>
      <c r="F181" s="191" t="s">
        <v>323</v>
      </c>
      <c r="G181" s="170"/>
      <c r="H181" s="170" t="s">
        <v>287</v>
      </c>
      <c r="I181" s="170" t="s">
        <v>325</v>
      </c>
      <c r="J181" s="170">
        <v>10</v>
      </c>
      <c r="K181" s="214"/>
    </row>
    <row r="182" spans="2:11" customFormat="1" ht="15" customHeight="1" x14ac:dyDescent="0.2">
      <c r="B182" s="193"/>
      <c r="C182" s="170" t="s">
        <v>101</v>
      </c>
      <c r="D182" s="170"/>
      <c r="E182" s="170"/>
      <c r="F182" s="191" t="s">
        <v>323</v>
      </c>
      <c r="G182" s="170"/>
      <c r="H182" s="170" t="s">
        <v>397</v>
      </c>
      <c r="I182" s="170" t="s">
        <v>358</v>
      </c>
      <c r="J182" s="170"/>
      <c r="K182" s="214"/>
    </row>
    <row r="183" spans="2:11" customFormat="1" ht="15" customHeight="1" x14ac:dyDescent="0.2">
      <c r="B183" s="193"/>
      <c r="C183" s="170" t="s">
        <v>398</v>
      </c>
      <c r="D183" s="170"/>
      <c r="E183" s="170"/>
      <c r="F183" s="191" t="s">
        <v>323</v>
      </c>
      <c r="G183" s="170"/>
      <c r="H183" s="170" t="s">
        <v>399</v>
      </c>
      <c r="I183" s="170" t="s">
        <v>358</v>
      </c>
      <c r="J183" s="170"/>
      <c r="K183" s="214"/>
    </row>
    <row r="184" spans="2:11" customFormat="1" ht="15" customHeight="1" x14ac:dyDescent="0.2">
      <c r="B184" s="193"/>
      <c r="C184" s="170" t="s">
        <v>387</v>
      </c>
      <c r="D184" s="170"/>
      <c r="E184" s="170"/>
      <c r="F184" s="191" t="s">
        <v>323</v>
      </c>
      <c r="G184" s="170"/>
      <c r="H184" s="170" t="s">
        <v>400</v>
      </c>
      <c r="I184" s="170" t="s">
        <v>358</v>
      </c>
      <c r="J184" s="170"/>
      <c r="K184" s="214"/>
    </row>
    <row r="185" spans="2:11" customFormat="1" ht="15" customHeight="1" x14ac:dyDescent="0.2">
      <c r="B185" s="193"/>
      <c r="C185" s="170" t="s">
        <v>103</v>
      </c>
      <c r="D185" s="170"/>
      <c r="E185" s="170"/>
      <c r="F185" s="191" t="s">
        <v>329</v>
      </c>
      <c r="G185" s="170"/>
      <c r="H185" s="170" t="s">
        <v>401</v>
      </c>
      <c r="I185" s="170" t="s">
        <v>325</v>
      </c>
      <c r="J185" s="170">
        <v>50</v>
      </c>
      <c r="K185" s="214"/>
    </row>
    <row r="186" spans="2:11" customFormat="1" ht="15" customHeight="1" x14ac:dyDescent="0.2">
      <c r="B186" s="193"/>
      <c r="C186" s="170" t="s">
        <v>402</v>
      </c>
      <c r="D186" s="170"/>
      <c r="E186" s="170"/>
      <c r="F186" s="191" t="s">
        <v>329</v>
      </c>
      <c r="G186" s="170"/>
      <c r="H186" s="170" t="s">
        <v>403</v>
      </c>
      <c r="I186" s="170" t="s">
        <v>404</v>
      </c>
      <c r="J186" s="170"/>
      <c r="K186" s="214"/>
    </row>
    <row r="187" spans="2:11" customFormat="1" ht="15" customHeight="1" x14ac:dyDescent="0.2">
      <c r="B187" s="193"/>
      <c r="C187" s="170" t="s">
        <v>405</v>
      </c>
      <c r="D187" s="170"/>
      <c r="E187" s="170"/>
      <c r="F187" s="191" t="s">
        <v>329</v>
      </c>
      <c r="G187" s="170"/>
      <c r="H187" s="170" t="s">
        <v>406</v>
      </c>
      <c r="I187" s="170" t="s">
        <v>404</v>
      </c>
      <c r="J187" s="170"/>
      <c r="K187" s="214"/>
    </row>
    <row r="188" spans="2:11" customFormat="1" ht="15" customHeight="1" x14ac:dyDescent="0.2">
      <c r="B188" s="193"/>
      <c r="C188" s="170" t="s">
        <v>407</v>
      </c>
      <c r="D188" s="170"/>
      <c r="E188" s="170"/>
      <c r="F188" s="191" t="s">
        <v>329</v>
      </c>
      <c r="G188" s="170"/>
      <c r="H188" s="170" t="s">
        <v>408</v>
      </c>
      <c r="I188" s="170" t="s">
        <v>404</v>
      </c>
      <c r="J188" s="170"/>
      <c r="K188" s="214"/>
    </row>
    <row r="189" spans="2:11" customFormat="1" ht="15" customHeight="1" x14ac:dyDescent="0.2">
      <c r="B189" s="193"/>
      <c r="C189" s="227" t="s">
        <v>409</v>
      </c>
      <c r="D189" s="170"/>
      <c r="E189" s="170"/>
      <c r="F189" s="191" t="s">
        <v>329</v>
      </c>
      <c r="G189" s="170"/>
      <c r="H189" s="170" t="s">
        <v>410</v>
      </c>
      <c r="I189" s="170" t="s">
        <v>411</v>
      </c>
      <c r="J189" s="228" t="s">
        <v>412</v>
      </c>
      <c r="K189" s="214"/>
    </row>
    <row r="190" spans="2:11" customFormat="1" ht="15" customHeight="1" x14ac:dyDescent="0.2">
      <c r="B190" s="229"/>
      <c r="C190" s="230" t="s">
        <v>413</v>
      </c>
      <c r="D190" s="231"/>
      <c r="E190" s="231"/>
      <c r="F190" s="232" t="s">
        <v>329</v>
      </c>
      <c r="G190" s="231"/>
      <c r="H190" s="231" t="s">
        <v>414</v>
      </c>
      <c r="I190" s="231" t="s">
        <v>411</v>
      </c>
      <c r="J190" s="233" t="s">
        <v>412</v>
      </c>
      <c r="K190" s="234"/>
    </row>
    <row r="191" spans="2:11" customFormat="1" ht="15" customHeight="1" x14ac:dyDescent="0.2">
      <c r="B191" s="193"/>
      <c r="C191" s="227" t="s">
        <v>41</v>
      </c>
      <c r="D191" s="170"/>
      <c r="E191" s="170"/>
      <c r="F191" s="191" t="s">
        <v>323</v>
      </c>
      <c r="G191" s="170"/>
      <c r="H191" s="167" t="s">
        <v>415</v>
      </c>
      <c r="I191" s="170" t="s">
        <v>416</v>
      </c>
      <c r="J191" s="170"/>
      <c r="K191" s="214"/>
    </row>
    <row r="192" spans="2:11" customFormat="1" ht="15" customHeight="1" x14ac:dyDescent="0.2">
      <c r="B192" s="193"/>
      <c r="C192" s="227" t="s">
        <v>417</v>
      </c>
      <c r="D192" s="170"/>
      <c r="E192" s="170"/>
      <c r="F192" s="191" t="s">
        <v>323</v>
      </c>
      <c r="G192" s="170"/>
      <c r="H192" s="170" t="s">
        <v>418</v>
      </c>
      <c r="I192" s="170" t="s">
        <v>358</v>
      </c>
      <c r="J192" s="170"/>
      <c r="K192" s="214"/>
    </row>
    <row r="193" spans="2:11" customFormat="1" ht="15" customHeight="1" x14ac:dyDescent="0.2">
      <c r="B193" s="193"/>
      <c r="C193" s="227" t="s">
        <v>419</v>
      </c>
      <c r="D193" s="170"/>
      <c r="E193" s="170"/>
      <c r="F193" s="191" t="s">
        <v>323</v>
      </c>
      <c r="G193" s="170"/>
      <c r="H193" s="170" t="s">
        <v>420</v>
      </c>
      <c r="I193" s="170" t="s">
        <v>358</v>
      </c>
      <c r="J193" s="170"/>
      <c r="K193" s="214"/>
    </row>
    <row r="194" spans="2:11" customFormat="1" ht="15" customHeight="1" x14ac:dyDescent="0.2">
      <c r="B194" s="193"/>
      <c r="C194" s="227" t="s">
        <v>421</v>
      </c>
      <c r="D194" s="170"/>
      <c r="E194" s="170"/>
      <c r="F194" s="191" t="s">
        <v>329</v>
      </c>
      <c r="G194" s="170"/>
      <c r="H194" s="170" t="s">
        <v>422</v>
      </c>
      <c r="I194" s="170" t="s">
        <v>358</v>
      </c>
      <c r="J194" s="170"/>
      <c r="K194" s="214"/>
    </row>
    <row r="195" spans="2:11" customFormat="1" ht="15" customHeight="1" x14ac:dyDescent="0.2">
      <c r="B195" s="220"/>
      <c r="C195" s="235"/>
      <c r="D195" s="200"/>
      <c r="E195" s="200"/>
      <c r="F195" s="200"/>
      <c r="G195" s="200"/>
      <c r="H195" s="200"/>
      <c r="I195" s="200"/>
      <c r="J195" s="200"/>
      <c r="K195" s="221"/>
    </row>
    <row r="196" spans="2:11" customFormat="1" ht="18.75" customHeight="1" x14ac:dyDescent="0.2">
      <c r="B196" s="202"/>
      <c r="C196" s="212"/>
      <c r="D196" s="212"/>
      <c r="E196" s="212"/>
      <c r="F196" s="222"/>
      <c r="G196" s="212"/>
      <c r="H196" s="212"/>
      <c r="I196" s="212"/>
      <c r="J196" s="212"/>
      <c r="K196" s="202"/>
    </row>
    <row r="197" spans="2:11" customFormat="1" ht="18.75" customHeight="1" x14ac:dyDescent="0.2">
      <c r="B197" s="202"/>
      <c r="C197" s="212"/>
      <c r="D197" s="212"/>
      <c r="E197" s="212"/>
      <c r="F197" s="222"/>
      <c r="G197" s="212"/>
      <c r="H197" s="212"/>
      <c r="I197" s="212"/>
      <c r="J197" s="212"/>
      <c r="K197" s="202"/>
    </row>
    <row r="198" spans="2:11" customFormat="1" ht="18.75" customHeight="1" x14ac:dyDescent="0.2">
      <c r="B198" s="177"/>
      <c r="C198" s="177"/>
      <c r="D198" s="177"/>
      <c r="E198" s="177"/>
      <c r="F198" s="177"/>
      <c r="G198" s="177"/>
      <c r="H198" s="177"/>
      <c r="I198" s="177"/>
      <c r="J198" s="177"/>
      <c r="K198" s="177"/>
    </row>
    <row r="199" spans="2:11" customFormat="1" ht="13.5" x14ac:dyDescent="0.2">
      <c r="B199" s="159"/>
      <c r="C199" s="160"/>
      <c r="D199" s="160"/>
      <c r="E199" s="160"/>
      <c r="F199" s="160"/>
      <c r="G199" s="160"/>
      <c r="H199" s="160"/>
      <c r="I199" s="160"/>
      <c r="J199" s="160"/>
      <c r="K199" s="161"/>
    </row>
    <row r="200" spans="2:11" customFormat="1" ht="21" x14ac:dyDescent="0.2">
      <c r="B200" s="162"/>
      <c r="C200" s="286" t="s">
        <v>423</v>
      </c>
      <c r="D200" s="286"/>
      <c r="E200" s="286"/>
      <c r="F200" s="286"/>
      <c r="G200" s="286"/>
      <c r="H200" s="286"/>
      <c r="I200" s="286"/>
      <c r="J200" s="286"/>
      <c r="K200" s="163"/>
    </row>
    <row r="201" spans="2:11" customFormat="1" ht="25.5" customHeight="1" x14ac:dyDescent="0.3">
      <c r="B201" s="162"/>
      <c r="C201" s="236" t="s">
        <v>424</v>
      </c>
      <c r="D201" s="236"/>
      <c r="E201" s="236"/>
      <c r="F201" s="236" t="s">
        <v>425</v>
      </c>
      <c r="G201" s="237"/>
      <c r="H201" s="289" t="s">
        <v>426</v>
      </c>
      <c r="I201" s="289"/>
      <c r="J201" s="289"/>
      <c r="K201" s="163"/>
    </row>
    <row r="202" spans="2:11" customFormat="1" ht="5.25" customHeight="1" x14ac:dyDescent="0.2">
      <c r="B202" s="193"/>
      <c r="C202" s="188"/>
      <c r="D202" s="188"/>
      <c r="E202" s="188"/>
      <c r="F202" s="188"/>
      <c r="G202" s="212"/>
      <c r="H202" s="188"/>
      <c r="I202" s="188"/>
      <c r="J202" s="188"/>
      <c r="K202" s="214"/>
    </row>
    <row r="203" spans="2:11" customFormat="1" ht="15" customHeight="1" x14ac:dyDescent="0.2">
      <c r="B203" s="193"/>
      <c r="C203" s="170" t="s">
        <v>416</v>
      </c>
      <c r="D203" s="170"/>
      <c r="E203" s="170"/>
      <c r="F203" s="191" t="s">
        <v>42</v>
      </c>
      <c r="G203" s="170"/>
      <c r="H203" s="290" t="s">
        <v>427</v>
      </c>
      <c r="I203" s="290"/>
      <c r="J203" s="290"/>
      <c r="K203" s="214"/>
    </row>
    <row r="204" spans="2:11" customFormat="1" ht="15" customHeight="1" x14ac:dyDescent="0.2">
      <c r="B204" s="193"/>
      <c r="C204" s="170"/>
      <c r="D204" s="170"/>
      <c r="E204" s="170"/>
      <c r="F204" s="191" t="s">
        <v>43</v>
      </c>
      <c r="G204" s="170"/>
      <c r="H204" s="290" t="s">
        <v>428</v>
      </c>
      <c r="I204" s="290"/>
      <c r="J204" s="290"/>
      <c r="K204" s="214"/>
    </row>
    <row r="205" spans="2:11" customFormat="1" ht="15" customHeight="1" x14ac:dyDescent="0.2">
      <c r="B205" s="193"/>
      <c r="C205" s="170"/>
      <c r="D205" s="170"/>
      <c r="E205" s="170"/>
      <c r="F205" s="191" t="s">
        <v>46</v>
      </c>
      <c r="G205" s="170"/>
      <c r="H205" s="290" t="s">
        <v>429</v>
      </c>
      <c r="I205" s="290"/>
      <c r="J205" s="290"/>
      <c r="K205" s="214"/>
    </row>
    <row r="206" spans="2:11" customFormat="1" ht="15" customHeight="1" x14ac:dyDescent="0.2">
      <c r="B206" s="193"/>
      <c r="C206" s="170"/>
      <c r="D206" s="170"/>
      <c r="E206" s="170"/>
      <c r="F206" s="191" t="s">
        <v>44</v>
      </c>
      <c r="G206" s="170"/>
      <c r="H206" s="290" t="s">
        <v>430</v>
      </c>
      <c r="I206" s="290"/>
      <c r="J206" s="290"/>
      <c r="K206" s="214"/>
    </row>
    <row r="207" spans="2:11" customFormat="1" ht="15" customHeight="1" x14ac:dyDescent="0.2">
      <c r="B207" s="193"/>
      <c r="C207" s="170"/>
      <c r="D207" s="170"/>
      <c r="E207" s="170"/>
      <c r="F207" s="191" t="s">
        <v>45</v>
      </c>
      <c r="G207" s="170"/>
      <c r="H207" s="290" t="s">
        <v>431</v>
      </c>
      <c r="I207" s="290"/>
      <c r="J207" s="290"/>
      <c r="K207" s="214"/>
    </row>
    <row r="208" spans="2:11" customFormat="1" ht="15" customHeight="1" x14ac:dyDescent="0.2">
      <c r="B208" s="193"/>
      <c r="C208" s="170"/>
      <c r="D208" s="170"/>
      <c r="E208" s="170"/>
      <c r="F208" s="191"/>
      <c r="G208" s="170"/>
      <c r="H208" s="170"/>
      <c r="I208" s="170"/>
      <c r="J208" s="170"/>
      <c r="K208" s="214"/>
    </row>
    <row r="209" spans="2:11" customFormat="1" ht="15" customHeight="1" x14ac:dyDescent="0.2">
      <c r="B209" s="193"/>
      <c r="C209" s="170" t="s">
        <v>370</v>
      </c>
      <c r="D209" s="170"/>
      <c r="E209" s="170"/>
      <c r="F209" s="191" t="s">
        <v>78</v>
      </c>
      <c r="G209" s="170"/>
      <c r="H209" s="290" t="s">
        <v>432</v>
      </c>
      <c r="I209" s="290"/>
      <c r="J209" s="290"/>
      <c r="K209" s="214"/>
    </row>
    <row r="210" spans="2:11" customFormat="1" ht="15" customHeight="1" x14ac:dyDescent="0.2">
      <c r="B210" s="193"/>
      <c r="C210" s="170"/>
      <c r="D210" s="170"/>
      <c r="E210" s="170"/>
      <c r="F210" s="191" t="s">
        <v>265</v>
      </c>
      <c r="G210" s="170"/>
      <c r="H210" s="290" t="s">
        <v>266</v>
      </c>
      <c r="I210" s="290"/>
      <c r="J210" s="290"/>
      <c r="K210" s="214"/>
    </row>
    <row r="211" spans="2:11" customFormat="1" ht="15" customHeight="1" x14ac:dyDescent="0.2">
      <c r="B211" s="193"/>
      <c r="C211" s="170"/>
      <c r="D211" s="170"/>
      <c r="E211" s="170"/>
      <c r="F211" s="191" t="s">
        <v>263</v>
      </c>
      <c r="G211" s="170"/>
      <c r="H211" s="290" t="s">
        <v>433</v>
      </c>
      <c r="I211" s="290"/>
      <c r="J211" s="290"/>
      <c r="K211" s="214"/>
    </row>
    <row r="212" spans="2:11" customFormat="1" ht="15" customHeight="1" x14ac:dyDescent="0.2">
      <c r="B212" s="238"/>
      <c r="C212" s="170"/>
      <c r="D212" s="170"/>
      <c r="E212" s="170"/>
      <c r="F212" s="191" t="s">
        <v>267</v>
      </c>
      <c r="G212" s="227"/>
      <c r="H212" s="291" t="s">
        <v>268</v>
      </c>
      <c r="I212" s="291"/>
      <c r="J212" s="291"/>
      <c r="K212" s="239"/>
    </row>
    <row r="213" spans="2:11" customFormat="1" ht="15" customHeight="1" x14ac:dyDescent="0.2">
      <c r="B213" s="238"/>
      <c r="C213" s="170"/>
      <c r="D213" s="170"/>
      <c r="E213" s="170"/>
      <c r="F213" s="191" t="s">
        <v>269</v>
      </c>
      <c r="G213" s="227"/>
      <c r="H213" s="291" t="s">
        <v>434</v>
      </c>
      <c r="I213" s="291"/>
      <c r="J213" s="291"/>
      <c r="K213" s="239"/>
    </row>
    <row r="214" spans="2:11" customFormat="1" ht="15" customHeight="1" x14ac:dyDescent="0.2">
      <c r="B214" s="238"/>
      <c r="C214" s="170"/>
      <c r="D214" s="170"/>
      <c r="E214" s="170"/>
      <c r="F214" s="191"/>
      <c r="G214" s="227"/>
      <c r="H214" s="218"/>
      <c r="I214" s="218"/>
      <c r="J214" s="218"/>
      <c r="K214" s="239"/>
    </row>
    <row r="215" spans="2:11" customFormat="1" ht="15" customHeight="1" x14ac:dyDescent="0.2">
      <c r="B215" s="238"/>
      <c r="C215" s="170" t="s">
        <v>394</v>
      </c>
      <c r="D215" s="170"/>
      <c r="E215" s="170"/>
      <c r="F215" s="191">
        <v>1</v>
      </c>
      <c r="G215" s="227"/>
      <c r="H215" s="291" t="s">
        <v>435</v>
      </c>
      <c r="I215" s="291"/>
      <c r="J215" s="291"/>
      <c r="K215" s="239"/>
    </row>
    <row r="216" spans="2:11" customFormat="1" ht="15" customHeight="1" x14ac:dyDescent="0.2">
      <c r="B216" s="238"/>
      <c r="C216" s="170"/>
      <c r="D216" s="170"/>
      <c r="E216" s="170"/>
      <c r="F216" s="191">
        <v>2</v>
      </c>
      <c r="G216" s="227"/>
      <c r="H216" s="291" t="s">
        <v>436</v>
      </c>
      <c r="I216" s="291"/>
      <c r="J216" s="291"/>
      <c r="K216" s="239"/>
    </row>
    <row r="217" spans="2:11" customFormat="1" ht="15" customHeight="1" x14ac:dyDescent="0.2">
      <c r="B217" s="238"/>
      <c r="C217" s="170"/>
      <c r="D217" s="170"/>
      <c r="E217" s="170"/>
      <c r="F217" s="191">
        <v>3</v>
      </c>
      <c r="G217" s="227"/>
      <c r="H217" s="291" t="s">
        <v>437</v>
      </c>
      <c r="I217" s="291"/>
      <c r="J217" s="291"/>
      <c r="K217" s="239"/>
    </row>
    <row r="218" spans="2:11" customFormat="1" ht="15" customHeight="1" x14ac:dyDescent="0.2">
      <c r="B218" s="238"/>
      <c r="C218" s="170"/>
      <c r="D218" s="170"/>
      <c r="E218" s="170"/>
      <c r="F218" s="191">
        <v>4</v>
      </c>
      <c r="G218" s="227"/>
      <c r="H218" s="291" t="s">
        <v>438</v>
      </c>
      <c r="I218" s="291"/>
      <c r="J218" s="291"/>
      <c r="K218" s="239"/>
    </row>
    <row r="219" spans="2:11" customFormat="1" ht="12.75" customHeight="1" x14ac:dyDescent="0.2">
      <c r="B219" s="240"/>
      <c r="C219" s="241"/>
      <c r="D219" s="241"/>
      <c r="E219" s="241"/>
      <c r="F219" s="241"/>
      <c r="G219" s="241"/>
      <c r="H219" s="241"/>
      <c r="I219" s="241"/>
      <c r="J219" s="241"/>
      <c r="K219" s="242"/>
    </row>
  </sheetData>
  <sheetProtection formatCells="0" formatColumns="0" formatRows="0" insertColumns="0" insertRows="0" insertHyperlinks="0" deleteColumns="0" deleteRows="0" sort="0" autoFilter="0" pivotTables="0"/>
  <mergeCells count="77">
    <mergeCell ref="H217:J217"/>
    <mergeCell ref="H218:J218"/>
    <mergeCell ref="H216:J216"/>
    <mergeCell ref="H213:J213"/>
    <mergeCell ref="H212:J212"/>
    <mergeCell ref="H206:J206"/>
    <mergeCell ref="H207:J207"/>
    <mergeCell ref="H209:J209"/>
    <mergeCell ref="H211:J211"/>
    <mergeCell ref="H215:J215"/>
    <mergeCell ref="H210:J210"/>
    <mergeCell ref="C200:J200"/>
    <mergeCell ref="H201:J201"/>
    <mergeCell ref="H203:J203"/>
    <mergeCell ref="H204:J204"/>
    <mergeCell ref="H205:J205"/>
    <mergeCell ref="C75:J75"/>
    <mergeCell ref="C102:J102"/>
    <mergeCell ref="C122:J122"/>
    <mergeCell ref="C147:J147"/>
    <mergeCell ref="C165:J165"/>
    <mergeCell ref="D66:J66"/>
    <mergeCell ref="D67:J67"/>
    <mergeCell ref="D68:J68"/>
    <mergeCell ref="D69:J69"/>
    <mergeCell ref="D70:J70"/>
    <mergeCell ref="D60:J60"/>
    <mergeCell ref="D61:J61"/>
    <mergeCell ref="D62:J62"/>
    <mergeCell ref="D63:J63"/>
    <mergeCell ref="D65:J65"/>
    <mergeCell ref="C54:J54"/>
    <mergeCell ref="C55:J55"/>
    <mergeCell ref="C57:J57"/>
    <mergeCell ref="D58:J58"/>
    <mergeCell ref="D59:J59"/>
    <mergeCell ref="F23:J23"/>
    <mergeCell ref="C25:J25"/>
    <mergeCell ref="C26:J26"/>
    <mergeCell ref="D27:J27"/>
    <mergeCell ref="D28:J28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D47:J47"/>
    <mergeCell ref="E48:J48"/>
    <mergeCell ref="E49:J49"/>
    <mergeCell ref="E50:J50"/>
    <mergeCell ref="D51:J51"/>
    <mergeCell ref="G41:J41"/>
    <mergeCell ref="G42:J42"/>
    <mergeCell ref="G43:J43"/>
    <mergeCell ref="G44:J44"/>
    <mergeCell ref="G45:J45"/>
    <mergeCell ref="G36:J36"/>
    <mergeCell ref="G37:J37"/>
    <mergeCell ref="G38:J38"/>
    <mergeCell ref="G39:J39"/>
    <mergeCell ref="G40:J40"/>
    <mergeCell ref="D30:J30"/>
    <mergeCell ref="D31:J31"/>
    <mergeCell ref="D33:J33"/>
    <mergeCell ref="D34:J34"/>
    <mergeCell ref="D35:J35"/>
  </mergeCells>
  <pageMargins left="0.59027779999999996" right="0.59027779999999996" top="0.59027779999999996" bottom="0.59027779999999996" header="0" footer="0"/>
  <pageSetup paperSize="9" scale="7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7</vt:i4>
      </vt:variant>
    </vt:vector>
  </HeadingPairs>
  <TitlesOfParts>
    <vt:vector size="11" baseType="lpstr">
      <vt:lpstr>Rekapitulace stavby</vt:lpstr>
      <vt:lpstr>SO 101 - Rekonstrukce les...</vt:lpstr>
      <vt:lpstr>SO 102 - Drobné opravy bě...</vt:lpstr>
      <vt:lpstr>Pokyny pro vyplnění</vt:lpstr>
      <vt:lpstr>'Rekapitulace stavby'!Názvy_tisku</vt:lpstr>
      <vt:lpstr>'SO 101 - Rekonstrukce les...'!Názvy_tisku</vt:lpstr>
      <vt:lpstr>'SO 102 - Drobné opravy bě...'!Názvy_tisku</vt:lpstr>
      <vt:lpstr>'Pokyny pro vyplnění'!Oblast_tisku</vt:lpstr>
      <vt:lpstr>'Rekapitulace stavby'!Oblast_tisku</vt:lpstr>
      <vt:lpstr>'SO 101 - Rekonstrukce les...'!Oblast_tisku</vt:lpstr>
      <vt:lpstr>'SO 102 - Drobné opravy bě...'!Oblast_tisku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NTB-MÍRA\Miroslav Morávek</dc:creator>
  <cp:lastModifiedBy>Jana Kučerová</cp:lastModifiedBy>
  <dcterms:created xsi:type="dcterms:W3CDTF">2025-07-01T12:36:19Z</dcterms:created>
  <dcterms:modified xsi:type="dcterms:W3CDTF">2025-09-24T11:44:19Z</dcterms:modified>
</cp:coreProperties>
</file>