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Kostel - replika bři..." sheetId="2" r:id="rId2"/>
    <sheet name="02 - Přístavba - replika 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Kostel - replika bři...'!$C$93:$K$281</definedName>
    <definedName name="_xlnm.Print_Area" localSheetId="1">'01 - Kostel - replika bři...'!$C$4:$J$39,'01 - Kostel - replika bři...'!$C$45:$J$75,'01 - Kostel - replika bři...'!$C$81:$K$281</definedName>
    <definedName name="_xlnm.Print_Titles" localSheetId="1">'01 - Kostel - replika bři...'!$93:$93</definedName>
    <definedName name="_xlnm._FilterDatabase" localSheetId="2" hidden="1">'02 - Přístavba - replika ...'!$C$94:$K$228</definedName>
    <definedName name="_xlnm.Print_Area" localSheetId="2">'02 - Přístavba - replika ...'!$C$4:$J$39,'02 - Přístavba - replika ...'!$C$45:$J$76,'02 - Přístavba - replika ...'!$C$82:$K$228</definedName>
    <definedName name="_xlnm.Print_Titles" localSheetId="2">'02 - Přístavba - replika ...'!$94:$94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3"/>
  <c r="BH223"/>
  <c r="BG223"/>
  <c r="BF223"/>
  <c r="T223"/>
  <c r="R223"/>
  <c r="P223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T136"/>
  <c r="R137"/>
  <c r="R136"/>
  <c r="P137"/>
  <c r="P136"/>
  <c r="BI133"/>
  <c r="BH133"/>
  <c r="BG133"/>
  <c r="BF133"/>
  <c r="T133"/>
  <c r="T132"/>
  <c r="R133"/>
  <c r="R132"/>
  <c r="P133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101"/>
  <c r="BH101"/>
  <c r="BG101"/>
  <c r="BF101"/>
  <c r="T101"/>
  <c r="T100"/>
  <c r="R101"/>
  <c r="R100"/>
  <c r="P101"/>
  <c r="P100"/>
  <c r="BI98"/>
  <c r="BH98"/>
  <c r="BG98"/>
  <c r="BF98"/>
  <c r="T98"/>
  <c r="T97"/>
  <c r="R98"/>
  <c r="R97"/>
  <c r="P98"/>
  <c r="P97"/>
  <c r="J92"/>
  <c r="J91"/>
  <c r="F91"/>
  <c r="F89"/>
  <c r="E87"/>
  <c r="J55"/>
  <c r="J54"/>
  <c r="F54"/>
  <c r="F52"/>
  <c r="E50"/>
  <c r="J18"/>
  <c r="E18"/>
  <c r="F92"/>
  <c r="J17"/>
  <c r="J12"/>
  <c r="J52"/>
  <c r="E7"/>
  <c r="E85"/>
  <c i="2" r="J37"/>
  <c r="J36"/>
  <c i="1" r="AY55"/>
  <c i="2" r="J35"/>
  <c i="1" r="AX55"/>
  <c i="2"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T160"/>
  <c r="R161"/>
  <c r="R160"/>
  <c r="P161"/>
  <c r="P160"/>
  <c r="BI157"/>
  <c r="BH157"/>
  <c r="BG157"/>
  <c r="BF157"/>
  <c r="T157"/>
  <c r="T156"/>
  <c r="R157"/>
  <c r="R156"/>
  <c r="P157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T96"/>
  <c r="R97"/>
  <c r="R96"/>
  <c r="P97"/>
  <c r="P96"/>
  <c r="J91"/>
  <c r="J90"/>
  <c r="F90"/>
  <c r="F88"/>
  <c r="E86"/>
  <c r="J55"/>
  <c r="J54"/>
  <c r="F54"/>
  <c r="F52"/>
  <c r="E50"/>
  <c r="J18"/>
  <c r="E18"/>
  <c r="F55"/>
  <c r="J17"/>
  <c r="J12"/>
  <c r="J52"/>
  <c r="E7"/>
  <c r="E48"/>
  <c i="1" r="L50"/>
  <c r="AM50"/>
  <c r="AM49"/>
  <c r="L49"/>
  <c r="AM47"/>
  <c r="L47"/>
  <c r="L45"/>
  <c r="L44"/>
  <c i="2" r="BK197"/>
  <c r="BK269"/>
  <c r="BK221"/>
  <c r="J185"/>
  <c r="BK131"/>
  <c r="J165"/>
  <c r="BK125"/>
  <c i="3" r="BK197"/>
  <c r="BK106"/>
  <c r="BK153"/>
  <c r="J216"/>
  <c r="BK165"/>
  <c r="J128"/>
  <c r="BK196"/>
  <c r="J139"/>
  <c i="2" r="J267"/>
  <c r="BK233"/>
  <c r="J205"/>
  <c r="J154"/>
  <c r="BK263"/>
  <c r="BK237"/>
  <c r="J179"/>
  <c r="BK265"/>
  <c r="J233"/>
  <c r="BK195"/>
  <c r="BK129"/>
  <c r="BK217"/>
  <c r="J182"/>
  <c r="BK121"/>
  <c r="J108"/>
  <c i="3" r="BK172"/>
  <c r="BK115"/>
  <c r="BK161"/>
  <c r="BK226"/>
  <c r="J181"/>
  <c r="J117"/>
  <c r="J200"/>
  <c r="BK144"/>
  <c i="2" r="J269"/>
  <c r="J215"/>
  <c r="J186"/>
  <c r="J150"/>
  <c r="BK280"/>
  <c r="J252"/>
  <c r="J200"/>
  <c r="J133"/>
  <c r="BK246"/>
  <c r="BK215"/>
  <c r="J174"/>
  <c r="J135"/>
  <c r="BK148"/>
  <c r="BK97"/>
  <c i="3" r="J185"/>
  <c r="BK128"/>
  <c r="J189"/>
  <c r="BK124"/>
  <c r="BK189"/>
  <c r="BK142"/>
  <c r="BK163"/>
  <c i="2" r="J280"/>
  <c r="BK254"/>
  <c r="BK209"/>
  <c r="J183"/>
  <c r="BK133"/>
  <c r="BK258"/>
  <c r="J231"/>
  <c r="J188"/>
  <c r="BK127"/>
  <c r="BK239"/>
  <c r="BK198"/>
  <c r="BK166"/>
  <c r="BK108"/>
  <c r="BK189"/>
  <c r="BK115"/>
  <c i="3" r="J137"/>
  <c r="J206"/>
  <c r="BK149"/>
  <c r="BK208"/>
  <c r="J161"/>
  <c r="J115"/>
  <c r="J142"/>
  <c i="2" r="BK137"/>
  <c r="J250"/>
  <c r="BK210"/>
  <c r="J177"/>
  <c r="BK143"/>
  <c r="J229"/>
  <c r="J191"/>
  <c r="J113"/>
  <c i="3" r="BK133"/>
  <c r="J214"/>
  <c r="BK148"/>
  <c r="BK204"/>
  <c r="BK174"/>
  <c r="J227"/>
  <c r="J155"/>
  <c r="J98"/>
  <c i="2" r="BK260"/>
  <c r="J222"/>
  <c r="BK185"/>
  <c r="J166"/>
  <c r="BK111"/>
  <c r="J242"/>
  <c r="J189"/>
  <c r="BK276"/>
  <c r="J219"/>
  <c r="BK182"/>
  <c r="J148"/>
  <c r="BK117"/>
  <c r="BK192"/>
  <c r="J143"/>
  <c r="BK102"/>
  <c i="3" r="BK156"/>
  <c r="BK227"/>
  <c r="BK151"/>
  <c r="BK211"/>
  <c r="J170"/>
  <c r="J141"/>
  <c r="J194"/>
  <c r="BK130"/>
  <c i="2" r="BK279"/>
  <c r="BK250"/>
  <c r="BK207"/>
  <c r="BK168"/>
  <c r="BK113"/>
  <c r="BK240"/>
  <c r="J172"/>
  <c r="BK274"/>
  <c r="BK205"/>
  <c r="BK150"/>
  <c r="J106"/>
  <c r="BK139"/>
  <c i="3" r="J223"/>
  <c r="J153"/>
  <c r="J211"/>
  <c r="J146"/>
  <c r="J221"/>
  <c r="BK177"/>
  <c r="BK126"/>
  <c r="J209"/>
  <c r="BK141"/>
  <c i="2" r="BK271"/>
  <c r="BK242"/>
  <c r="J203"/>
  <c r="BK152"/>
  <c r="J97"/>
  <c r="J254"/>
  <c r="J225"/>
  <c r="J163"/>
  <c r="J248"/>
  <c r="J213"/>
  <c r="J181"/>
  <c r="J125"/>
  <c r="J210"/>
  <c r="J168"/>
  <c i="3" r="BK214"/>
  <c r="BK119"/>
  <c r="BK181"/>
  <c r="BK137"/>
  <c r="J218"/>
  <c r="BK185"/>
  <c r="BK216"/>
  <c r="J174"/>
  <c r="BK101"/>
  <c i="2" r="BK174"/>
  <c r="BK100"/>
  <c r="J240"/>
  <c r="BK203"/>
  <c r="BK165"/>
  <c r="J111"/>
  <c r="J175"/>
  <c r="J105"/>
  <c i="3" r="J163"/>
  <c r="J191"/>
  <c r="J111"/>
  <c r="BK191"/>
  <c r="J151"/>
  <c r="J208"/>
  <c r="BK179"/>
  <c r="J113"/>
  <c i="2" r="J274"/>
  <c r="J246"/>
  <c r="BK188"/>
  <c r="BK135"/>
  <c r="J279"/>
  <c r="BK229"/>
  <c r="BK145"/>
  <c r="J243"/>
  <c r="J202"/>
  <c r="J157"/>
  <c r="J197"/>
  <c r="BK163"/>
  <c r="BK119"/>
  <c i="3" r="BK221"/>
  <c r="BK139"/>
  <c r="BK187"/>
  <c r="J106"/>
  <c r="BK193"/>
  <c r="BK146"/>
  <c r="BK228"/>
  <c r="BK158"/>
  <c r="BK104"/>
  <c i="2" r="J263"/>
  <c r="J237"/>
  <c r="J195"/>
  <c r="BK157"/>
  <c r="BK267"/>
  <c r="J227"/>
  <c r="BK181"/>
  <c r="BK255"/>
  <c r="BK183"/>
  <c r="BK141"/>
  <c i="1" r="AS54"/>
  <c i="3" r="J165"/>
  <c r="BK117"/>
  <c r="BK167"/>
  <c r="BK209"/>
  <c r="J167"/>
  <c r="J109"/>
  <c r="J183"/>
  <c r="J119"/>
  <c i="2" r="J265"/>
  <c r="BK227"/>
  <c r="BK202"/>
  <c r="J169"/>
  <c r="J271"/>
  <c r="BK243"/>
  <c r="BK177"/>
  <c r="BK104"/>
  <c r="BK222"/>
  <c r="BK187"/>
  <c r="J152"/>
  <c r="J104"/>
  <c r="J193"/>
  <c r="J141"/>
  <c i="3" r="J196"/>
  <c r="BK155"/>
  <c r="BK223"/>
  <c r="J121"/>
  <c r="BK194"/>
  <c r="J148"/>
  <c r="J228"/>
  <c r="J193"/>
  <c r="BK121"/>
  <c i="2" r="BK186"/>
  <c r="BK123"/>
  <c r="J235"/>
  <c r="BK193"/>
  <c r="BK154"/>
  <c r="BK105"/>
  <c r="J198"/>
  <c r="J145"/>
  <c i="3" r="BK183"/>
  <c r="J124"/>
  <c r="J179"/>
  <c r="BK98"/>
  <c r="J187"/>
  <c r="J144"/>
  <c r="BK111"/>
  <c r="BK160"/>
  <c i="2" r="J281"/>
  <c r="J255"/>
  <c r="BK213"/>
  <c r="BK175"/>
  <c r="J131"/>
  <c r="BK248"/>
  <c r="BK219"/>
  <c r="J119"/>
  <c r="BK252"/>
  <c r="J209"/>
  <c r="BK170"/>
  <c r="J137"/>
  <c r="J102"/>
  <c r="J170"/>
  <c r="J123"/>
  <c r="J117"/>
  <c i="3" r="BK200"/>
  <c r="J126"/>
  <c r="J204"/>
  <c r="J133"/>
  <c r="BK206"/>
  <c r="J158"/>
  <c r="BK218"/>
  <c r="J177"/>
  <c i="2" r="BK281"/>
  <c r="J257"/>
  <c r="BK225"/>
  <c r="BK179"/>
  <c r="J129"/>
  <c r="BK257"/>
  <c r="BK235"/>
  <c r="BK191"/>
  <c r="J115"/>
  <c r="BK231"/>
  <c r="BK200"/>
  <c r="BK161"/>
  <c r="J121"/>
  <c r="BK169"/>
  <c r="BK106"/>
  <c i="3" r="BK202"/>
  <c r="BK109"/>
  <c r="BK152"/>
  <c r="J104"/>
  <c r="J202"/>
  <c r="J149"/>
  <c r="J226"/>
  <c r="J152"/>
  <c i="2" r="J276"/>
  <c r="J258"/>
  <c r="J217"/>
  <c r="J187"/>
  <c r="J161"/>
  <c r="J127"/>
  <c r="J239"/>
  <c r="J192"/>
  <c r="J260"/>
  <c r="J207"/>
  <c r="J139"/>
  <c r="J221"/>
  <c r="BK172"/>
  <c r="J100"/>
  <c i="3" r="BK170"/>
  <c r="BK113"/>
  <c r="J160"/>
  <c r="J101"/>
  <c r="J172"/>
  <c r="J130"/>
  <c r="J197"/>
  <c r="J156"/>
  <c i="2" l="1" r="BK99"/>
  <c r="J99"/>
  <c r="J62"/>
  <c r="P110"/>
  <c r="BK147"/>
  <c r="J147"/>
  <c r="J64"/>
  <c r="R162"/>
  <c r="R212"/>
  <c r="T224"/>
  <c r="R245"/>
  <c r="P262"/>
  <c r="BK273"/>
  <c r="J273"/>
  <c r="J73"/>
  <c r="P278"/>
  <c i="3" r="BK103"/>
  <c r="J103"/>
  <c r="J63"/>
  <c r="R103"/>
  <c r="R108"/>
  <c r="R123"/>
  <c r="P138"/>
  <c r="R169"/>
  <c r="T176"/>
  <c r="P199"/>
  <c r="T213"/>
  <c i="2" r="T99"/>
  <c r="R110"/>
  <c r="P147"/>
  <c r="BK162"/>
  <c r="J162"/>
  <c r="J68"/>
  <c r="BK212"/>
  <c r="J212"/>
  <c r="J69"/>
  <c i="3" r="T103"/>
  <c r="T108"/>
  <c r="T123"/>
  <c r="BK138"/>
  <c r="J138"/>
  <c r="J69"/>
  <c r="BK169"/>
  <c r="J169"/>
  <c r="J70"/>
  <c r="BK176"/>
  <c r="J176"/>
  <c r="J71"/>
  <c r="BK199"/>
  <c r="J199"/>
  <c r="J72"/>
  <c r="BK213"/>
  <c r="J213"/>
  <c r="J73"/>
  <c r="BK220"/>
  <c r="J220"/>
  <c r="J74"/>
  <c r="P225"/>
  <c i="2" r="R99"/>
  <c r="BK110"/>
  <c r="J110"/>
  <c r="J63"/>
  <c r="T147"/>
  <c r="P162"/>
  <c r="P212"/>
  <c r="T212"/>
  <c r="R224"/>
  <c r="P245"/>
  <c r="BK262"/>
  <c r="J262"/>
  <c r="J72"/>
  <c r="R262"/>
  <c r="P273"/>
  <c r="T273"/>
  <c r="R278"/>
  <c i="3" r="P103"/>
  <c r="P108"/>
  <c r="P123"/>
  <c r="R138"/>
  <c r="T169"/>
  <c r="P176"/>
  <c r="R199"/>
  <c r="P213"/>
  <c r="R220"/>
  <c r="BK225"/>
  <c r="J225"/>
  <c r="J75"/>
  <c r="R225"/>
  <c i="2" r="P99"/>
  <c r="P95"/>
  <c r="T110"/>
  <c r="R147"/>
  <c r="T162"/>
  <c r="BK224"/>
  <c r="J224"/>
  <c r="J70"/>
  <c r="P224"/>
  <c r="BK245"/>
  <c r="J245"/>
  <c r="J71"/>
  <c r="T245"/>
  <c r="T262"/>
  <c r="R273"/>
  <c r="BK278"/>
  <c r="J278"/>
  <c r="J74"/>
  <c r="T278"/>
  <c i="3" r="BK108"/>
  <c r="J108"/>
  <c r="J64"/>
  <c r="BK123"/>
  <c r="J123"/>
  <c r="J65"/>
  <c r="T138"/>
  <c r="T135"/>
  <c r="P169"/>
  <c r="R176"/>
  <c r="T199"/>
  <c r="R213"/>
  <c r="P220"/>
  <c r="T220"/>
  <c r="T225"/>
  <c i="2" r="BK156"/>
  <c r="J156"/>
  <c r="J65"/>
  <c r="BK160"/>
  <c r="J160"/>
  <c r="J67"/>
  <c i="3" r="BK97"/>
  <c r="BK100"/>
  <c r="J100"/>
  <c r="J62"/>
  <c r="BK136"/>
  <c r="BK135"/>
  <c r="J135"/>
  <c r="J67"/>
  <c i="2" r="BK96"/>
  <c r="J96"/>
  <c r="J61"/>
  <c i="3" r="BK132"/>
  <c r="J132"/>
  <c r="J66"/>
  <c r="E48"/>
  <c r="F55"/>
  <c r="BE106"/>
  <c r="BE109"/>
  <c r="BE111"/>
  <c r="BE124"/>
  <c r="BE126"/>
  <c r="BE144"/>
  <c r="BE146"/>
  <c r="BE149"/>
  <c r="BE153"/>
  <c r="BE160"/>
  <c r="BE165"/>
  <c r="BE167"/>
  <c r="BE170"/>
  <c r="BE185"/>
  <c r="BE187"/>
  <c r="BE189"/>
  <c r="BE202"/>
  <c r="BE204"/>
  <c r="BE206"/>
  <c r="BE211"/>
  <c r="BE214"/>
  <c r="BE221"/>
  <c r="BE227"/>
  <c r="BE228"/>
  <c r="J89"/>
  <c r="BE104"/>
  <c r="BE113"/>
  <c r="BE119"/>
  <c r="BE121"/>
  <c r="BE133"/>
  <c r="BE137"/>
  <c r="BE158"/>
  <c r="BE183"/>
  <c r="BE115"/>
  <c r="BE117"/>
  <c r="BE128"/>
  <c r="BE130"/>
  <c r="BE139"/>
  <c r="BE141"/>
  <c r="BE142"/>
  <c r="BE155"/>
  <c r="BE156"/>
  <c r="BE163"/>
  <c r="BE172"/>
  <c r="BE181"/>
  <c r="BE191"/>
  <c r="BE196"/>
  <c r="BE197"/>
  <c r="BE200"/>
  <c r="BE216"/>
  <c r="BE223"/>
  <c r="BE226"/>
  <c r="BE98"/>
  <c r="BE101"/>
  <c r="BE148"/>
  <c r="BE151"/>
  <c r="BE152"/>
  <c r="BE161"/>
  <c r="BE174"/>
  <c r="BE177"/>
  <c r="BE179"/>
  <c r="BE193"/>
  <c r="BE194"/>
  <c r="BE208"/>
  <c r="BE209"/>
  <c r="BE218"/>
  <c i="2" r="J88"/>
  <c r="F91"/>
  <c r="BE105"/>
  <c r="BE108"/>
  <c r="BE111"/>
  <c r="BE127"/>
  <c r="BE129"/>
  <c r="BE135"/>
  <c r="BE150"/>
  <c r="BE175"/>
  <c r="BE177"/>
  <c r="BE179"/>
  <c r="BE183"/>
  <c r="BE186"/>
  <c r="BE187"/>
  <c r="BE195"/>
  <c r="BE205"/>
  <c r="BE210"/>
  <c r="BE213"/>
  <c r="BE222"/>
  <c r="BE227"/>
  <c r="E84"/>
  <c r="BE97"/>
  <c r="BE113"/>
  <c r="BE119"/>
  <c r="BE154"/>
  <c r="BE161"/>
  <c r="BE168"/>
  <c r="BE172"/>
  <c r="BE174"/>
  <c r="BE188"/>
  <c r="BE189"/>
  <c r="BE215"/>
  <c r="BE219"/>
  <c r="BE225"/>
  <c r="BE229"/>
  <c r="BE233"/>
  <c r="BE237"/>
  <c r="BE257"/>
  <c r="BE263"/>
  <c r="BE267"/>
  <c r="BE271"/>
  <c r="BE281"/>
  <c r="BE104"/>
  <c r="BE131"/>
  <c r="BE133"/>
  <c r="BE141"/>
  <c r="BE148"/>
  <c r="BE152"/>
  <c r="BE165"/>
  <c r="BE166"/>
  <c r="BE169"/>
  <c r="BE182"/>
  <c r="BE185"/>
  <c r="BE193"/>
  <c r="BE202"/>
  <c r="BE203"/>
  <c r="BE207"/>
  <c r="BE209"/>
  <c r="BE221"/>
  <c r="BE235"/>
  <c r="BE239"/>
  <c r="BE242"/>
  <c r="BE246"/>
  <c r="BE250"/>
  <c r="BE252"/>
  <c r="BE254"/>
  <c r="BE255"/>
  <c r="BE260"/>
  <c r="BE265"/>
  <c r="BE279"/>
  <c r="BE100"/>
  <c r="BE102"/>
  <c r="BE106"/>
  <c r="BE115"/>
  <c r="BE117"/>
  <c r="BE121"/>
  <c r="BE123"/>
  <c r="BE125"/>
  <c r="BE137"/>
  <c r="BE139"/>
  <c r="BE143"/>
  <c r="BE145"/>
  <c r="BE157"/>
  <c r="BE163"/>
  <c r="BE170"/>
  <c r="BE181"/>
  <c r="BE191"/>
  <c r="BE192"/>
  <c r="BE197"/>
  <c r="BE198"/>
  <c r="BE200"/>
  <c r="BE217"/>
  <c r="BE231"/>
  <c r="BE240"/>
  <c r="BE243"/>
  <c r="BE248"/>
  <c r="BE258"/>
  <c r="BE269"/>
  <c r="BE274"/>
  <c r="BE276"/>
  <c r="BE280"/>
  <c r="F36"/>
  <c i="1" r="BC55"/>
  <c i="3" r="F37"/>
  <c i="1" r="BD56"/>
  <c i="3" r="J34"/>
  <c i="1" r="AW56"/>
  <c i="2" r="F34"/>
  <c i="1" r="BA55"/>
  <c i="3" r="F36"/>
  <c i="1" r="BC56"/>
  <c i="3" r="F35"/>
  <c i="1" r="BB56"/>
  <c i="2" r="J34"/>
  <c i="1" r="AW55"/>
  <c i="2" r="F35"/>
  <c i="1" r="BB55"/>
  <c i="3" r="F34"/>
  <c i="1" r="BA56"/>
  <c i="2" r="F37"/>
  <c i="1" r="BD55"/>
  <c i="3" l="1" r="P96"/>
  <c r="T96"/>
  <c r="R96"/>
  <c i="2" r="T159"/>
  <c r="R95"/>
  <c r="P159"/>
  <c r="P94"/>
  <c i="1" r="AU55"/>
  <c i="3" r="P135"/>
  <c i="2" r="R159"/>
  <c i="3" r="R135"/>
  <c r="R95"/>
  <c r="T95"/>
  <c r="BK96"/>
  <c r="J96"/>
  <c r="J60"/>
  <c i="2" r="T95"/>
  <c r="T94"/>
  <c r="BK95"/>
  <c r="J95"/>
  <c r="J60"/>
  <c r="BK159"/>
  <c r="J159"/>
  <c r="J66"/>
  <c i="3" r="J136"/>
  <c r="J68"/>
  <c r="J97"/>
  <c r="J61"/>
  <c i="2" r="F33"/>
  <c i="1" r="AZ55"/>
  <c r="BD54"/>
  <c r="W33"/>
  <c i="3" r="J33"/>
  <c i="1" r="AV56"/>
  <c r="AT56"/>
  <c r="BC54"/>
  <c r="W32"/>
  <c i="3" r="F33"/>
  <c i="1" r="AZ56"/>
  <c r="BA54"/>
  <c r="W30"/>
  <c r="BB54"/>
  <c r="W31"/>
  <c i="2" r="J33"/>
  <c i="1" r="AV55"/>
  <c r="AT55"/>
  <c i="2" l="1" r="R94"/>
  <c i="3" r="P95"/>
  <c i="1" r="AU56"/>
  <c i="3" r="BK95"/>
  <c r="J95"/>
  <c r="J59"/>
  <c i="2" r="BK94"/>
  <c r="J94"/>
  <c r="J30"/>
  <c i="1" r="AG55"/>
  <c r="AY54"/>
  <c r="AX54"/>
  <c r="AW54"/>
  <c r="AK30"/>
  <c r="AZ54"/>
  <c r="W29"/>
  <c r="AU54"/>
  <c i="2" l="1" r="J39"/>
  <c r="J59"/>
  <c i="1" r="AN55"/>
  <c r="AV54"/>
  <c r="AK29"/>
  <c i="3" r="J30"/>
  <c i="1" r="AG56"/>
  <c r="AG54"/>
  <c r="AK26"/>
  <c i="3" l="1" r="J39"/>
  <c i="1" r="AN5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<sst xmlns="http://schemas.openxmlformats.org/spreadsheetml/2006/main">
  <si>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</si>
  <si>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</si>
  <si>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</si>
  <si>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</si>
  <si>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</si>
  <si>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{6febdec3-4d1a-4add-aabd-50821520bbbb}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</si>
  <si>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</si>
  <si>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</si>
  <si>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</si>
  <si>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</si>
  <si>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</si>
  <si>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</si>
  <si>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</si>
  <si>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</si>
  <si>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Kostel-OstasovII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</si>
  <si>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</si>
  <si>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</si>
  <si>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Kostel sv. Vojtěcha v Liberci - Ostašově</t>
  </si>
  <si>
    <t>KSO:</t>
  </si>
  <si>
    <t/>
  </si>
  <si>
    <t>CC-CZ:</t>
  </si>
  <si>
    <t>Místo:</t>
  </si>
  <si>
    <t>Liberec - Ostašov</t>
  </si>
  <si>
    <t>Datum:</t>
  </si>
  <si>
    <t>14. 11. 2024</t>
  </si>
  <si>
    <t>Zadavatel:</t>
  </si>
  <si>
    <t>IČ:</t>
  </si>
  <si>
    <t>STATUTÁRNÍ MĚSTO LIBEREC</t>
  </si>
  <si>
    <t>DIČ:</t>
  </si>
  <si>
    <t>Uchazeč:</t>
  </si>
  <si>
    <t>Vyplň údaj</t>
  </si>
  <si>
    <t>Projektant:</t>
  </si>
  <si>
    <t xml:space="preserve">AGRAL PLAST spol. s r.o., Chrastavská 46, Liberec </t>
  </si>
  <si>
    <t>True</t>
  </si>
  <si>
    <t>Zpracovatel:</t>
  </si>
  <si>
    <t>Zuzana Morávková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</si>
  <si>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</si>
  <si>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</si>
  <si>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</si>
  <si>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</si>
  <si>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</si>
  <si>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</si>
  <si>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</si>
  <si>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</si>
  <si>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</si>
  <si>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</si>
  <si>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</si>
  <si>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</si>
  <si>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</si>
  <si>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</si>
  <si>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</si>
  <si>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</si>
  <si>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</si>
  <si>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</si>
  <si>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</si>
  <si>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</si>
  <si>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</si>
  <si>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</si>
  <si>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</si>
  <si>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</si>
  <si>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</si>
  <si>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</si>
  <si>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</si>
  <si>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</si>
  <si>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</si>
  <si>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</si>
  <si>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</si>
  <si>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</si>
  <si>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</si>
  <si>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</si>
  <si>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</si>
  <si>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</si>
  <si>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</si>
  <si>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</si>
  <si>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</si>
  <si>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</si>
  <si>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</si>
  <si>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</si>
  <si>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Kostel - replika břidlice</t>
  </si>
  <si>
    <t>STA</t>
  </si>
  <si>
    <t>1</t>
  </si>
  <si>
    <t>{a8fc9dc2-d5cb-4d78-bf98-f63c23342dc8}</t>
  </si>
  <si>
    <t>2</t>
  </si>
  <si>
    <t>02</t>
  </si>
  <si>
    <t>Přístavba - replika břidlice</t>
  </si>
  <si>
    <t>{9847865f-2c3d-4c88-8331-ddaa062a7dff}</t>
  </si>
  <si>
    <t>KRYCÍ LIST SOUPISU PRACÍ</t>
  </si>
  <si>
    <t>Objekt:</t>
  </si>
  <si>
    <t>01 - Kostel - replika břidlice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</si>
  <si>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</si>
  <si>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</si>
  <si>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</si>
  <si>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</si>
  <si>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</si>
  <si>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</si>
  <si>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</si>
  <si>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</si>
  <si>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</si>
  <si>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</si>
  <si>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</si>
  <si>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</si>
  <si>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</si>
  <si>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</si>
  <si>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</si>
  <si>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</si>
  <si>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783 - Dokončovací práce - nátěry</t>
  </si>
  <si>
    <t xml:space="preserve">    784 - Dokončovací práce - malby a tapety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</si>
  <si>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</si>
  <si>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</si>
  <si>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</si>
  <si>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</si>
  <si>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</si>
  <si>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</si>
  <si>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</si>
  <si>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</si>
  <si>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</si>
  <si>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</si>
  <si>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</si>
  <si>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</si>
  <si>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</si>
  <si>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</si>
  <si>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</si>
  <si>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</si>
  <si>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</si>
  <si>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</si>
  <si>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</si>
  <si>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</si>
  <si>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317235811</t>
  </si>
  <si>
    <t>Doplnění zdiva hlavních a kordonových říms s dodáním hmot, cihlami pálenými na maltu</t>
  </si>
  <si>
    <t>m3</t>
  </si>
  <si>
    <t>CS ÚRS 2024 02</t>
  </si>
  <si>
    <t>4</t>
  </si>
  <si>
    <t>-770867269</t>
  </si>
  <si>
    <t>Online PSC</t>
  </si>
  <si>
    <t>https://podminky.urs.cz/item/CS_URS_2024_02/317235811</t>
  </si>
  <si>
    <t>6</t>
  </si>
  <si>
    <t>Úpravy povrchů, podlahy a osazování výplní</t>
  </si>
  <si>
    <t>612131100</t>
  </si>
  <si>
    <t>Podkladní a spojovací vrstva vnitřních omítaných ploch vápenný postřik nanášený ručně celoplošně stěn</t>
  </si>
  <si>
    <t>m2</t>
  </si>
  <si>
    <t>248946555</t>
  </si>
  <si>
    <t>https://podminky.urs.cz/item/CS_URS_2024_02/612131100</t>
  </si>
  <si>
    <t>612321141</t>
  </si>
  <si>
    <t>Omítka vápenocementová vnitřních ploch nanášená ručně dvouvrstvá, tloušťky jádrové omítky do 10 mm a tloušťky štuku do 3 mm štuková svislých konstrukcí stěn</t>
  </si>
  <si>
    <t>-99058013</t>
  </si>
  <si>
    <t>https://podminky.urs.cz/item/CS_URS_2024_02/612321141</t>
  </si>
  <si>
    <t>621131101-P</t>
  </si>
  <si>
    <t>Cementový postřik vnějších podstřešních říms nanášený celoplošně ručně</t>
  </si>
  <si>
    <t>1097938931</t>
  </si>
  <si>
    <t>5</t>
  </si>
  <si>
    <t>621321141-P</t>
  </si>
  <si>
    <t>Vápenocementová omítka štuková dvouvrstvá vnějších podstřešních říms nanášená ručně</t>
  </si>
  <si>
    <t>-892796370</t>
  </si>
  <si>
    <t>622325201</t>
  </si>
  <si>
    <t>Oprava vápenocementové omítky vnějších ploch stupně členitosti 1 štukové stěn, v rozsahu opravované plochy do 10%</t>
  </si>
  <si>
    <t>CS ÚRS 2024 01</t>
  </si>
  <si>
    <t>-1933944537</t>
  </si>
  <si>
    <t>https://podminky.urs.cz/item/CS_URS_2024_01/622325201</t>
  </si>
  <si>
    <t>7</t>
  </si>
  <si>
    <t>622325311</t>
  </si>
  <si>
    <t>Oprava vápenocementové omítky vnějších ploch stupně členitosti 2 štukové, v rozsahu opravované plochy do 10%</t>
  </si>
  <si>
    <t>1171446771</t>
  </si>
  <si>
    <t>https://podminky.urs.cz/item/CS_URS_2024_01/622325311</t>
  </si>
  <si>
    <t>9</t>
  </si>
  <si>
    <t>Ostatní konstrukce a práce, bourání</t>
  </si>
  <si>
    <t>8</t>
  </si>
  <si>
    <t>941211111</t>
  </si>
  <si>
    <t>Lešení řadové rámové lehké pracovní s podlahami s provozním zatížením tř. 3 do 200 kg/m2 šířky tř. SW06 od 0,6 do 0,9 m výšky do 10 m montáž</t>
  </si>
  <si>
    <t>1564760903</t>
  </si>
  <si>
    <t>https://podminky.urs.cz/item/CS_URS_2024_02/941211111</t>
  </si>
  <si>
    <t>-1529851676</t>
  </si>
  <si>
    <t>10</t>
  </si>
  <si>
    <t>941211211</t>
  </si>
  <si>
    <t>Lešení řadové rámové lehké pracovní s podlahami s provozním zatížením tř. 3 do 200 kg/m2 šířky tř. SW06 od 0,6 do 0,9 m výšky do 10 m příplatek za každý den použití</t>
  </si>
  <si>
    <t>641664835</t>
  </si>
  <si>
    <t>https://podminky.urs.cz/item/CS_URS_2024_02/941211211</t>
  </si>
  <si>
    <t>11</t>
  </si>
  <si>
    <t>-1971487310</t>
  </si>
  <si>
    <t>941211811</t>
  </si>
  <si>
    <t>Lešení řadové rámové lehké pracovní s podlahami s provozním zatížením tř. 3 do 200 kg/m2 šířky tř. SW06 od 0,6 do 0,9 m výšky do 10 m demontáž</t>
  </si>
  <si>
    <t>-994968849</t>
  </si>
  <si>
    <t>https://podminky.urs.cz/item/CS_URS_2024_02/941211811</t>
  </si>
  <si>
    <t>13</t>
  </si>
  <si>
    <t>1759485798</t>
  </si>
  <si>
    <t>14</t>
  </si>
  <si>
    <t>943121111</t>
  </si>
  <si>
    <t>Lešení prostorové trubkové těžké pracovní nebo podpěrné bez podlah s provozním zatížením tř. 4 přes 200 do 300 kg/m2 výšky do 20 m montáž</t>
  </si>
  <si>
    <t>689608121</t>
  </si>
  <si>
    <t>https://podminky.urs.cz/item/CS_URS_2024_02/943121111</t>
  </si>
  <si>
    <t>15</t>
  </si>
  <si>
    <t>943121211</t>
  </si>
  <si>
    <t>Lešení prostorové trubkové těžké pracovní nebo podpěrné bez podlah s provozním zatížením tř. 4 přes 200 do 300 kg/m2 výšky do 20 m příplatek k ceně za každý den použití</t>
  </si>
  <si>
    <t>-742637458</t>
  </si>
  <si>
    <t>https://podminky.urs.cz/item/CS_URS_2024_02/943121211</t>
  </si>
  <si>
    <t>16</t>
  </si>
  <si>
    <t>943121821</t>
  </si>
  <si>
    <t>Lešení prostorové trubkové těžké pracovní nebo podpěrné bez podlah s provozním zatížením tř. 5 přes 300 do 450 kg/m2 výšky do 20 m demontáž</t>
  </si>
  <si>
    <t>-2117529648</t>
  </si>
  <si>
    <t>https://podminky.urs.cz/item/CS_URS_2024_02/943121821</t>
  </si>
  <si>
    <t>17</t>
  </si>
  <si>
    <t>949221111</t>
  </si>
  <si>
    <t>Lešeňová podlaha pro dílcová lešení s příčníky nebo podélníky, ve výšce do 10 m montáž</t>
  </si>
  <si>
    <t>-574753648</t>
  </si>
  <si>
    <t>https://podminky.urs.cz/item/CS_URS_2024_02/949221111</t>
  </si>
  <si>
    <t>18</t>
  </si>
  <si>
    <t>949221211</t>
  </si>
  <si>
    <t>Lešeňová podlaha pro dílcová lešení s příčníky nebo podélníky, ve výšce do 10 m příplatek k ceně za každý den použití</t>
  </si>
  <si>
    <t>738456084</t>
  </si>
  <si>
    <t>https://podminky.urs.cz/item/CS_URS_2024_02/949221211</t>
  </si>
  <si>
    <t>19</t>
  </si>
  <si>
    <t>949221811</t>
  </si>
  <si>
    <t>Lešeňová podlaha pro dílcová lešení s příčníky nebo podélníky, ve výšce do 10 m demontáž</t>
  </si>
  <si>
    <t>519792038</t>
  </si>
  <si>
    <t>https://podminky.urs.cz/item/CS_URS_2024_02/949221811</t>
  </si>
  <si>
    <t>20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</si>
  <si>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</si>
  <si>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</si>
  <si>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-2115208529</t>
  </si>
  <si>
    <t>https://podminky.urs.cz/item/CS_URS_2024_02/952901221</t>
  </si>
  <si>
    <t>966031313</t>
  </si>
  <si>
    <t>Vybourání částí říms z cihel vyložených do 250 mm tl. do 300 mm</t>
  </si>
  <si>
    <t>m</t>
  </si>
  <si>
    <t>1547148415</t>
  </si>
  <si>
    <t>https://podminky.urs.cz/item/CS_URS_2024_02/966031313</t>
  </si>
  <si>
    <t>22</t>
  </si>
  <si>
    <t>971033581</t>
  </si>
  <si>
    <t>Vybourání otvorů ve zdivu základovém nebo nadzákladovém z cihel, tvárnic, příčkovek z cihel pálených na maltu vápennou nebo vápenocementovou plochy do 1 m2, tl. do 900 mm</t>
  </si>
  <si>
    <t>1780906601</t>
  </si>
  <si>
    <t>https://podminky.urs.cz/item/CS_URS_2024_02/971033581</t>
  </si>
  <si>
    <t>23</t>
  </si>
  <si>
    <t>975074131</t>
  </si>
  <si>
    <t>Jednostranné podchycení střešních vazníků dřevěnou výztuhou v. podchycení přes 3,5 m a při zatížení hmotností přes 1500 do 2500 kg/m</t>
  </si>
  <si>
    <t>-1783544501</t>
  </si>
  <si>
    <t>https://podminky.urs.cz/item/CS_URS_2024_02/975074131</t>
  </si>
  <si>
    <t>24</t>
  </si>
  <si>
    <t>975078131</t>
  </si>
  <si>
    <t>Jednostranné podchycení střešních vazníků dřevěnou výztuhou v. podchycení přes 3,5 m a při zatížení hmotností Příplatek k cenám za každý další 1 m výšky přes 3,5 m a při zatížení hmotností přes 1500 do 2500 kg/m</t>
  </si>
  <si>
    <t>314244763</t>
  </si>
  <si>
    <t>https://podminky.urs.cz/item/CS_URS_2024_02/975078131</t>
  </si>
  <si>
    <t>25</t>
  </si>
  <si>
    <t>978015321</t>
  </si>
  <si>
    <t>Otlučení vápenných nebo vápenocementových omítek vnějších ploch s vyškrabáním spar a s očištěním zdiva stupně členitosti 1 a 2, v rozsahu do 10 %</t>
  </si>
  <si>
    <t>-1446678433</t>
  </si>
  <si>
    <t>https://podminky.urs.cz/item/CS_URS_2024_01/978015321</t>
  </si>
  <si>
    <t>997</t>
  </si>
  <si>
    <t>Přesun sutě</t>
  </si>
  <si>
    <t>26</t>
  </si>
  <si>
    <t>997013213</t>
  </si>
  <si>
    <t>Vnitrostaveništní doprava suti a vybouraných hmot vodorovně do 50 m s naložením ručně pro budovy a haly výšky přes 9 do 12 m</t>
  </si>
  <si>
    <t>t</t>
  </si>
  <si>
    <t>509426301</t>
  </si>
  <si>
    <t>https://podminky.urs.cz/item/CS_URS_2024_02/997013213</t>
  </si>
  <si>
    <t>27</t>
  </si>
  <si>
    <t>997013501</t>
  </si>
  <si>
    <t>Odvoz suti a vybouraných hmot na skládku nebo meziskládku se složením, na vzdálenost do 1 km</t>
  </si>
  <si>
    <t>972601901</t>
  </si>
  <si>
    <t>https://podminky.urs.cz/item/CS_URS_2024_02/997013501</t>
  </si>
  <si>
    <t>28</t>
  </si>
  <si>
    <t>997013509</t>
  </si>
  <si>
    <t>Odvoz suti a vybouraných hmot na skládku nebo meziskládku se složením, na vzdálenost Příplatek k ceně za každý další započatý 1 km přes 1 km</t>
  </si>
  <si>
    <t>1239186954</t>
  </si>
  <si>
    <t>https://podminky.urs.cz/item/CS_URS_2024_02/997013509</t>
  </si>
  <si>
    <t>29</t>
  </si>
  <si>
    <t>997013631</t>
  </si>
  <si>
    <t>Poplatek za uložení stavebního odpadu na skládce (skládkovné) směsného stavebního a demoličního zatříděného do Katalogu odpadů pod kódem 17 09 04</t>
  </si>
  <si>
    <t>-914639904</t>
  </si>
  <si>
    <t>https://podminky.urs.cz/item/CS_URS_2024_02/997013631</t>
  </si>
  <si>
    <t>998</t>
  </si>
  <si>
    <t>Přesun hmot</t>
  </si>
  <si>
    <t>30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</si>
  <si>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</si>
  <si>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</si>
  <si>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-582185961</t>
  </si>
  <si>
    <t>https://podminky.urs.cz/item/CS_URS_2024_02/998018002</t>
  </si>
  <si>
    <t>PSV</t>
  </si>
  <si>
    <t>Práce a dodávky PSV</t>
  </si>
  <si>
    <t>741</t>
  </si>
  <si>
    <t>Elektroinstalace - silnoproud</t>
  </si>
  <si>
    <t>31</t>
  </si>
  <si>
    <t>741-01</t>
  </si>
  <si>
    <t xml:space="preserve">Demontáž a zpětná montáž hromosvodu </t>
  </si>
  <si>
    <t>hod</t>
  </si>
  <si>
    <t>1942226398</t>
  </si>
  <si>
    <t>762</t>
  </si>
  <si>
    <t>Konstrukce tesařské</t>
  </si>
  <si>
    <t>32</t>
  </si>
  <si>
    <t>762085103</t>
  </si>
  <si>
    <t>Montáž ocelových spojovacích prostředků (materiál ve specifikaci) kotevních želez příložek, patek, táhel</t>
  </si>
  <si>
    <t>kus</t>
  </si>
  <si>
    <t>-1479529111</t>
  </si>
  <si>
    <t>https://podminky.urs.cz/item/CS_URS_2024_02/762085103</t>
  </si>
  <si>
    <t>33</t>
  </si>
  <si>
    <t>M</t>
  </si>
  <si>
    <t>553-01</t>
  </si>
  <si>
    <t xml:space="preserve">Kotevní železa </t>
  </si>
  <si>
    <t>1131920222</t>
  </si>
  <si>
    <t>34</t>
  </si>
  <si>
    <t>762085112</t>
  </si>
  <si>
    <t>Montáž ocelových spojovacích prostředků (materiál ve specifikaci) svorníků nebo šroubů délky přes 150 do 300 mm</t>
  </si>
  <si>
    <t>1108295754</t>
  </si>
  <si>
    <t>https://podminky.urs.cz/item/CS_URS_2024_02/762085112</t>
  </si>
  <si>
    <t>35</t>
  </si>
  <si>
    <t>553-11</t>
  </si>
  <si>
    <t xml:space="preserve">Svorník  M10 včetně podložek</t>
  </si>
  <si>
    <t>-1733280896</t>
  </si>
  <si>
    <t>36</t>
  </si>
  <si>
    <t>553-12</t>
  </si>
  <si>
    <t>Svorník M12 do stropnic včetně podložek</t>
  </si>
  <si>
    <t>1326207158</t>
  </si>
  <si>
    <t>37</t>
  </si>
  <si>
    <t>762085811</t>
  </si>
  <si>
    <t>Demontáž kotevních želez hmotnosti do 5 kg</t>
  </si>
  <si>
    <t>-273405066</t>
  </si>
  <si>
    <t>https://podminky.urs.cz/item/CS_URS_2024_02/762085811</t>
  </si>
  <si>
    <t>38</t>
  </si>
  <si>
    <t>762086111</t>
  </si>
  <si>
    <t>Montáž kovových doplňkových konstrukcí (materiál ve specifikaci) hmotnosti prvku do 5 kg</t>
  </si>
  <si>
    <t>kg</t>
  </si>
  <si>
    <t>-548142189</t>
  </si>
  <si>
    <t>https://podminky.urs.cz/item/CS_URS_2024_02/762086111</t>
  </si>
  <si>
    <t>39</t>
  </si>
  <si>
    <t>13010280</t>
  </si>
  <si>
    <t>tyč ocelová plochá jakost S235JR (11 375) 80x30mm</t>
  </si>
  <si>
    <t>-1488932476</t>
  </si>
  <si>
    <t>40</t>
  </si>
  <si>
    <t>762331921</t>
  </si>
  <si>
    <t>Vyřezání části střešní vazby vázané konstrukce krovů průřezové plochy řeziva přes 120 do 224 cm2, délky vyřezané části krovového prvku do 3 m</t>
  </si>
  <si>
    <t>-1172550779</t>
  </si>
  <si>
    <t>https://podminky.urs.cz/item/CS_URS_2024_02/762331921</t>
  </si>
  <si>
    <t>41</t>
  </si>
  <si>
    <t>762331951</t>
  </si>
  <si>
    <t>Vyřezání části střešní vazby vázané konstrukce krovů průřezové plochy řeziva přes 450 cm2, délky vyřezané části krovového prvku do 3 m</t>
  </si>
  <si>
    <t>-960459267</t>
  </si>
  <si>
    <t>https://podminky.urs.cz/item/CS_URS_2024_02/762331951</t>
  </si>
  <si>
    <t>42</t>
  </si>
  <si>
    <t>762332922</t>
  </si>
  <si>
    <t>Doplnění střešní vazby řezivem (materiál v ceně) průřezové plochy přes 120 do 224 cm2</t>
  </si>
  <si>
    <t>-1954128532</t>
  </si>
  <si>
    <t>https://podminky.urs.cz/item/CS_URS_2024_02/762332922</t>
  </si>
  <si>
    <t>43</t>
  </si>
  <si>
    <t>76233-R1</t>
  </si>
  <si>
    <t>D + M Protéza stropnice 220x280mm - rozměr upřesnit pro konkrétní stropnici</t>
  </si>
  <si>
    <t>1407744662</t>
  </si>
  <si>
    <t>44</t>
  </si>
  <si>
    <t>76233-R2</t>
  </si>
  <si>
    <t>D + M Protéza krokve 120x160mm</t>
  </si>
  <si>
    <t>-1703095117</t>
  </si>
  <si>
    <t>45</t>
  </si>
  <si>
    <t>762341210</t>
  </si>
  <si>
    <t>Montáž bednění střech rovných a šikmých sklonu do 60° s vyřezáním otvorů z prken hrubých na sraz tl. do 32 mm</t>
  </si>
  <si>
    <t>728592117</t>
  </si>
  <si>
    <t>https://podminky.urs.cz/item/CS_URS_2024_02/762341210</t>
  </si>
  <si>
    <t>46</t>
  </si>
  <si>
    <t>60511112</t>
  </si>
  <si>
    <t>řezivo jehličnaté smrk, borovice š přes 80mm tl 24mm dl 4-5m</t>
  </si>
  <si>
    <t>1094200660</t>
  </si>
  <si>
    <t>47</t>
  </si>
  <si>
    <t>76234138-P</t>
  </si>
  <si>
    <t>Montáž bednění střech obloukových sklonu do 60° z překližky tl. 8mm do vylaťování</t>
  </si>
  <si>
    <t>-662920951</t>
  </si>
  <si>
    <t>48</t>
  </si>
  <si>
    <t>60623482</t>
  </si>
  <si>
    <t>překližka vodovzdorná smrk tl 9mm jakost II.</t>
  </si>
  <si>
    <t>-698054504</t>
  </si>
  <si>
    <t>49</t>
  </si>
  <si>
    <t>7623418-P</t>
  </si>
  <si>
    <t xml:space="preserve">Demontáž bednění střech - šindel na latích </t>
  </si>
  <si>
    <t>1073487479</t>
  </si>
  <si>
    <t>50</t>
  </si>
  <si>
    <t>762342214</t>
  </si>
  <si>
    <t>Montáž laťování střech jednoduchých sklonu do 60° při osové vzdálenosti latí přes 150 do 360 mm</t>
  </si>
  <si>
    <t>-1954427615</t>
  </si>
  <si>
    <t>https://podminky.urs.cz/item/CS_URS_2024_02/762342214</t>
  </si>
  <si>
    <t>51</t>
  </si>
  <si>
    <t>60514114</t>
  </si>
  <si>
    <t>řezivo jehličnaté lať impregnovaná dl 4 m</t>
  </si>
  <si>
    <t>-288244646</t>
  </si>
  <si>
    <t>52</t>
  </si>
  <si>
    <t>60514101-P</t>
  </si>
  <si>
    <t xml:space="preserve">řezivo jehličnaté lať 40/120mm impregnované  h.h. seříznutá do příslušného oblouku </t>
  </si>
  <si>
    <t>528617047</t>
  </si>
  <si>
    <t>53</t>
  </si>
  <si>
    <t>762395000</t>
  </si>
  <si>
    <t>Spojovací prostředky krovů, bednění a laťování, nadstřešních konstrukcí svorníky, prkna, hřebíky, pásová ocel, vruty</t>
  </si>
  <si>
    <t>-1943977989</t>
  </si>
  <si>
    <t>https://podminky.urs.cz/item/CS_URS_2024_02/762395000</t>
  </si>
  <si>
    <t>54</t>
  </si>
  <si>
    <t>762524104</t>
  </si>
  <si>
    <t>Položení podlah hoblovaných na pero a drážku z prken</t>
  </si>
  <si>
    <t>-180188467</t>
  </si>
  <si>
    <t>https://podminky.urs.cz/item/CS_URS_2024_02/762524104</t>
  </si>
  <si>
    <t>55</t>
  </si>
  <si>
    <t>61189990</t>
  </si>
  <si>
    <t>palubky podlahové smrk tl 28mm A/B</t>
  </si>
  <si>
    <t>1499085353</t>
  </si>
  <si>
    <t>56</t>
  </si>
  <si>
    <t>762595001</t>
  </si>
  <si>
    <t>Spojovací prostředky podlah a podkladových konstrukcí hřebíky, vruty</t>
  </si>
  <si>
    <t>1951654957</t>
  </si>
  <si>
    <t>https://podminky.urs.cz/item/CS_URS_2024_02/762595001</t>
  </si>
  <si>
    <t>57</t>
  </si>
  <si>
    <t>762822150</t>
  </si>
  <si>
    <t>Montáž stropních trámů z hraněného a polohraněného řeziva s trámovými výměnami, průřezové plochy přes 540 cm2</t>
  </si>
  <si>
    <t>994193065</t>
  </si>
  <si>
    <t>https://podminky.urs.cz/item/CS_URS_2024_02/762822150</t>
  </si>
  <si>
    <t>58</t>
  </si>
  <si>
    <t>60512147</t>
  </si>
  <si>
    <t>hranol stavební řezivo průřezu nad 450cm2 přes dl 8m</t>
  </si>
  <si>
    <t>1651679646</t>
  </si>
  <si>
    <t>59</t>
  </si>
  <si>
    <t>762822850</t>
  </si>
  <si>
    <t>Demontáž stropních trámů z hraněného řeziva, průřezové plochy přes 540 cm2</t>
  </si>
  <si>
    <t>1495830580</t>
  </si>
  <si>
    <t>https://podminky.urs.cz/item/CS_URS_2024_02/762822850</t>
  </si>
  <si>
    <t>60</t>
  </si>
  <si>
    <t>762841812</t>
  </si>
  <si>
    <t>Demontáž podbíjení obkladů stropů a střech sklonu do 60° z hrubých prken tl. do 35 mm s omítkou</t>
  </si>
  <si>
    <t>705603003</t>
  </si>
  <si>
    <t>https://podminky.urs.cz/item/CS_URS_2024_02/762841812</t>
  </si>
  <si>
    <t>61</t>
  </si>
  <si>
    <t>762895000</t>
  </si>
  <si>
    <t>Spojovací prostředky záklopu stropů, stropnic, podbíjení hřebíky, svorníky</t>
  </si>
  <si>
    <t>675524251</t>
  </si>
  <si>
    <t>https://podminky.urs.cz/item/CS_URS_2024_02/762895000</t>
  </si>
  <si>
    <t>62</t>
  </si>
  <si>
    <t>76299-01</t>
  </si>
  <si>
    <t>podložky z tvrdého dřeva tl. 25mm</t>
  </si>
  <si>
    <t>kpl</t>
  </si>
  <si>
    <t>678830874</t>
  </si>
  <si>
    <t>63</t>
  </si>
  <si>
    <t>998762122</t>
  </si>
  <si>
    <t>Přesun hmot pro konstrukce tesařské stanovený z hmotnosti přesunovaného materiálu vodorovná dopravní vzdálenost do 50 m ruční (bez užití mechanizace) v objektech výšky přes 6 do 12 m</t>
  </si>
  <si>
    <t>-398580219</t>
  </si>
  <si>
    <t>https://podminky.urs.cz/item/CS_URS_2024_02/998762122</t>
  </si>
  <si>
    <t>763</t>
  </si>
  <si>
    <t>Konstrukce suché výstavby</t>
  </si>
  <si>
    <t>64</t>
  </si>
  <si>
    <t>763131414</t>
  </si>
  <si>
    <t>Podhled ze sádrokartonových desek dvouvrstvá zavěšená spodní konstrukce z ocelových profilů CD, UD jednoduše opláštěná deskou standardní A, tl. 15 mm, bez izolace</t>
  </si>
  <si>
    <t>1658883843</t>
  </si>
  <si>
    <t>https://podminky.urs.cz/item/CS_URS_2024_02/763131414</t>
  </si>
  <si>
    <t>65</t>
  </si>
  <si>
    <t>763131714</t>
  </si>
  <si>
    <t>Podhled ze sádrokartonových desek ostatní práce a konstrukce na podhledech ze sádrokartonových desek základní penetrační nátěr</t>
  </si>
  <si>
    <t>-75508128</t>
  </si>
  <si>
    <t>https://podminky.urs.cz/item/CS_URS_2024_02/763131714</t>
  </si>
  <si>
    <t>66</t>
  </si>
  <si>
    <t>763131721</t>
  </si>
  <si>
    <t>Podhled ze sádrokartonových desek ostatní práce a konstrukce na podhledech ze sádrokartonových desek skokové změny výšky podhledu do 0,5 m</t>
  </si>
  <si>
    <t>-659704676</t>
  </si>
  <si>
    <t>https://podminky.urs.cz/item/CS_URS_2024_02/763131721</t>
  </si>
  <si>
    <t>67</t>
  </si>
  <si>
    <t>763131722</t>
  </si>
  <si>
    <t>Podhled ze sádrokartonových desek ostatní práce a konstrukce na podhledech ze sádrokartonových desek skokové změny výšky podhledu přes 0,5 m</t>
  </si>
  <si>
    <t>-936163159</t>
  </si>
  <si>
    <t>https://podminky.urs.cz/item/CS_URS_2024_02/763131722</t>
  </si>
  <si>
    <t>68</t>
  </si>
  <si>
    <t>59030023</t>
  </si>
  <si>
    <t>deska SDK A tl 15mm</t>
  </si>
  <si>
    <t>-1359262354</t>
  </si>
  <si>
    <t>69</t>
  </si>
  <si>
    <t>998763332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</si>
  <si>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</si>
  <si>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988194126</t>
  </si>
  <si>
    <t>https://podminky.urs.cz/item/CS_URS_2024_02/998763332</t>
  </si>
  <si>
    <t>764</t>
  </si>
  <si>
    <t>Konstrukce klempířské</t>
  </si>
  <si>
    <t>70</t>
  </si>
  <si>
    <t>764001821</t>
  </si>
  <si>
    <t>Demontáž klempířských konstrukcí krytiny ze svitků nebo tabulí do suti</t>
  </si>
  <si>
    <t>-272365340</t>
  </si>
  <si>
    <t>https://podminky.urs.cz/item/CS_URS_2024_02/764001821</t>
  </si>
  <si>
    <t>71</t>
  </si>
  <si>
    <t>764004803</t>
  </si>
  <si>
    <t>Demontáž klempířských konstrukcí žlabu podokapního k dalšímu použití</t>
  </si>
  <si>
    <t>845552847</t>
  </si>
  <si>
    <t>https://podminky.urs.cz/item/CS_URS_2024_02/764004803</t>
  </si>
  <si>
    <t>72</t>
  </si>
  <si>
    <t>764241414</t>
  </si>
  <si>
    <t>Oplechování střešních prvků z titanzinkového předzvětralého plechu hřebene nevětraného s použitím hřebenového plechu rš 330 mm</t>
  </si>
  <si>
    <t>967412478</t>
  </si>
  <si>
    <t>https://podminky.urs.cz/item/CS_URS_2024_02/764241414</t>
  </si>
  <si>
    <t>73</t>
  </si>
  <si>
    <t>764242433</t>
  </si>
  <si>
    <t>Oplechování střešních prvků z titanzinkového předzvětralého plechu okapu okapovým plechem střechy rovné rš 250 mm</t>
  </si>
  <si>
    <t>891097240</t>
  </si>
  <si>
    <t>https://podminky.urs.cz/item/CS_URS_2024_02/764242433</t>
  </si>
  <si>
    <t>74</t>
  </si>
  <si>
    <t>764242453</t>
  </si>
  <si>
    <t>Oplechování střešních prvků z titanzinkového předzvětralého plechu okapu okapovým plechem střechy oblé ze segmentů rš 250 mm</t>
  </si>
  <si>
    <t>1891303240</t>
  </si>
  <si>
    <t>https://podminky.urs.cz/item/CS_URS_2024_02/764242453</t>
  </si>
  <si>
    <t>75</t>
  </si>
  <si>
    <t>764244304</t>
  </si>
  <si>
    <t>Oplechování horních ploch zdí a nadezdívek (atik) z titanzinkového lesklého válcovaného plechu mechanicky kotvené rš 330 mm</t>
  </si>
  <si>
    <t>-807190966</t>
  </si>
  <si>
    <t>https://podminky.urs.cz/item/CS_URS_2024_02/764244304</t>
  </si>
  <si>
    <t>76</t>
  </si>
  <si>
    <t>764501103</t>
  </si>
  <si>
    <t>Montáž žlabu podokapního půlkruhového žlabu</t>
  </si>
  <si>
    <t>1301507644</t>
  </si>
  <si>
    <t>https://podminky.urs.cz/item/CS_URS_2024_02/764501103</t>
  </si>
  <si>
    <t>77</t>
  </si>
  <si>
    <t>553-99</t>
  </si>
  <si>
    <t xml:space="preserve">Úprava žlabu pro zpětné použití </t>
  </si>
  <si>
    <t>989688846</t>
  </si>
  <si>
    <t>78</t>
  </si>
  <si>
    <t>764501105</t>
  </si>
  <si>
    <t>Montáž žlabu podokapního půlkruhového háku</t>
  </si>
  <si>
    <t>2013338512</t>
  </si>
  <si>
    <t>https://podminky.urs.cz/item/CS_URS_2024_02/764501105</t>
  </si>
  <si>
    <t>79</t>
  </si>
  <si>
    <t>55344579</t>
  </si>
  <si>
    <t>hák žlabový Pz 400mm dl 550mm</t>
  </si>
  <si>
    <t>1690288821</t>
  </si>
  <si>
    <t>80</t>
  </si>
  <si>
    <t>998764122</t>
  </si>
  <si>
    <t>Přesun hmot pro konstrukce klempířské stanovený z hmotnosti přesunovaného materiálu vodorovná dopravní vzdálenost do 50 m ruční (bez užtití mechanizace) v objektech výšky přes 6 do 12 m</t>
  </si>
  <si>
    <t>-404479445</t>
  </si>
  <si>
    <t>https://podminky.urs.cz/item/CS_URS_2024_02/998764122</t>
  </si>
  <si>
    <t>765</t>
  </si>
  <si>
    <t>Krytina skládaná</t>
  </si>
  <si>
    <t>81</t>
  </si>
  <si>
    <t>765131021</t>
  </si>
  <si>
    <t>Montáž vláknocementové krytiny skládané sklonu střechy do 30° jednoduché krytí z pravoúhlých formátů, počet desek přes 20 ks/m2</t>
  </si>
  <si>
    <t>764886062</t>
  </si>
  <si>
    <t>https://podminky.urs.cz/item/CS_URS_2024_02/765131021</t>
  </si>
  <si>
    <t>82</t>
  </si>
  <si>
    <t>591-01</t>
  </si>
  <si>
    <t>ETERNIT DACORA 300x300, rastrovaný povrch imitace břidlice</t>
  </si>
  <si>
    <t>331425924</t>
  </si>
  <si>
    <t>P</t>
  </si>
  <si>
    <t>Poznámka k položce:_x000d_
krytina včetně barevnosti totožná s věží</t>
  </si>
  <si>
    <t>83</t>
  </si>
  <si>
    <t>765131291</t>
  </si>
  <si>
    <t>Montáž vláknocementové krytiny skládané Příplatek k cenám za sklon přes 30° na bednění</t>
  </si>
  <si>
    <t>287928832</t>
  </si>
  <si>
    <t>https://podminky.urs.cz/item/CS_URS_2024_02/765131291</t>
  </si>
  <si>
    <t>84</t>
  </si>
  <si>
    <t>765191013</t>
  </si>
  <si>
    <t>Montáž pojistné hydroizolační nebo parotěsné fólie kladené ve sklonu přes 20° volně na bednění nebo tepelnou izolaci</t>
  </si>
  <si>
    <t>-2089803937</t>
  </si>
  <si>
    <t>https://podminky.urs.cz/item/CS_URS_2024_02/765191013</t>
  </si>
  <si>
    <t>85</t>
  </si>
  <si>
    <t>28329033</t>
  </si>
  <si>
    <t>fólie kontaktní difuzně propustná pro doplňkovou hydroizolační vrstvu, třívrstvá mikroporézní PP 95g/m2 s integrovanou samolepící páskou</t>
  </si>
  <si>
    <t>-551167599</t>
  </si>
  <si>
    <t>86</t>
  </si>
  <si>
    <t>765191023</t>
  </si>
  <si>
    <t>Montáž pojistné hydroizolační nebo parotěsné fólie kladené ve sklonu přes 20° s lepenými přesahy na bednění nebo tepelnou izolaci</t>
  </si>
  <si>
    <t>1127774799</t>
  </si>
  <si>
    <t>https://podminky.urs.cz/item/CS_URS_2024_02/765191023</t>
  </si>
  <si>
    <t>87</t>
  </si>
  <si>
    <t>-1385103786</t>
  </si>
  <si>
    <t>88</t>
  </si>
  <si>
    <t>765192001</t>
  </si>
  <si>
    <t>Nouzové zakrytí střechy plachtou</t>
  </si>
  <si>
    <t>15132651</t>
  </si>
  <si>
    <t>https://podminky.urs.cz/item/CS_URS_2024_02/765192001</t>
  </si>
  <si>
    <t>89</t>
  </si>
  <si>
    <t>998765122</t>
  </si>
  <si>
    <t>Přesun hmot pro krytiny skládané stanovený z hmotnosti přesunovaného materiálu vodorovná dopravní vzdálenost do 50 m ruční (bez užití mechanizace) na objektech výšky přes 6 do 12 m</t>
  </si>
  <si>
    <t>-595342238</t>
  </si>
  <si>
    <t>https://podminky.urs.cz/item/CS_URS_2024_02/998765122</t>
  </si>
  <si>
    <t>783</t>
  </si>
  <si>
    <t>Dokončovací práce - nátěry</t>
  </si>
  <si>
    <t>90</t>
  </si>
  <si>
    <t>783201201</t>
  </si>
  <si>
    <t>Příprava podkladu tesařských konstrukcí před provedením nátěru broušení</t>
  </si>
  <si>
    <t>1423227081</t>
  </si>
  <si>
    <t>https://podminky.urs.cz/item/CS_URS_2024_02/783201201</t>
  </si>
  <si>
    <t>91</t>
  </si>
  <si>
    <t>783213021</t>
  </si>
  <si>
    <t>Preventivní napouštěcí nátěr tesařských prvků proti dřevokazným houbám, hmyzu a plísním nezabudovaných do konstrukce dvojnásobný syntetický</t>
  </si>
  <si>
    <t>53476824</t>
  </si>
  <si>
    <t>https://podminky.urs.cz/item/CS_URS_2024_02/783213021</t>
  </si>
  <si>
    <t>92</t>
  </si>
  <si>
    <t>783214121</t>
  </si>
  <si>
    <t>Sanační napouštěcí nátěr tesařských prvků proti dřevokazným houbám, hmyzu a plísním zabudovaných do konstrukce, aplikovaný stříkáním</t>
  </si>
  <si>
    <t>-1470358262</t>
  </si>
  <si>
    <t>https://podminky.urs.cz/item/CS_URS_2024_02/783214121</t>
  </si>
  <si>
    <t>93</t>
  </si>
  <si>
    <t>783823137</t>
  </si>
  <si>
    <t>Penetrační nátěr omítek hladkých omítek hladkých, zrnitých tenkovrstvých nebo štukových stupně členitosti 1 a 2 vápenný</t>
  </si>
  <si>
    <t>-261831164</t>
  </si>
  <si>
    <t>https://podminky.urs.cz/item/CS_URS_2024_02/783823137</t>
  </si>
  <si>
    <t>94</t>
  </si>
  <si>
    <t>783827127</t>
  </si>
  <si>
    <t>Krycí (ochranný ) nátěr omítek jednonásobný hladkých omítek hladkých, zrnitých tenkovrstvých nebo štukových stupně členitosti 1 a 2 vápenný</t>
  </si>
  <si>
    <t>-1822386990</t>
  </si>
  <si>
    <t>https://podminky.urs.cz/item/CS_URS_2024_02/783827127</t>
  </si>
  <si>
    <t>784</t>
  </si>
  <si>
    <t>Dokončovací práce - malby a tapety</t>
  </si>
  <si>
    <t>95</t>
  </si>
  <si>
    <t>784181103</t>
  </si>
  <si>
    <t>Penetrace podkladu jednonásobná základní akrylátová bezbarvá v místnostech výšky přes 3,80 do 5,00 m</t>
  </si>
  <si>
    <t>-429936975</t>
  </si>
  <si>
    <t>https://podminky.urs.cz/item/CS_URS_2024_02/784181103</t>
  </si>
  <si>
    <t>96</t>
  </si>
  <si>
    <t>784221103</t>
  </si>
  <si>
    <t>Malby z malířských směsí otěruvzdorných za sucha dvojnásobné, bílé za sucha otěruvzdorné dobře v místnostech výšky přes 3,80 do 5,00 m</t>
  </si>
  <si>
    <t>-27895331</t>
  </si>
  <si>
    <t>https://podminky.urs.cz/item/CS_URS_2024_02/784221103</t>
  </si>
  <si>
    <t>VRN</t>
  </si>
  <si>
    <t>Vedlejší rozpočtové náklady</t>
  </si>
  <si>
    <t>97</t>
  </si>
  <si>
    <t>VRN-01</t>
  </si>
  <si>
    <t>Zařízení staveniště</t>
  </si>
  <si>
    <t>Kč</t>
  </si>
  <si>
    <t>1024</t>
  </si>
  <si>
    <t>-398988999</t>
  </si>
  <si>
    <t>98</t>
  </si>
  <si>
    <t>VRN-02</t>
  </si>
  <si>
    <t>Zabezpečení interiéru proti poškození</t>
  </si>
  <si>
    <t>-1747882332</t>
  </si>
  <si>
    <t>99</t>
  </si>
  <si>
    <t>VRN-03</t>
  </si>
  <si>
    <t>Diagnostika poškozeného dřeva</t>
  </si>
  <si>
    <t>-1421580578</t>
  </si>
  <si>
    <t>02 - Přístavba - replika břidlice</t>
  </si>
  <si>
    <t xml:space="preserve">    4 - Vodorovné konstrukce</t>
  </si>
  <si>
    <t>340239212</t>
  </si>
  <si>
    <t>Zazdívka otvorů v příčkách nebo stěnách cihlami pálenými plnými plochy přes 1 m2 do 4 m2, tloušťky přes 100 mm</t>
  </si>
  <si>
    <t>508717861</t>
  </si>
  <si>
    <t>https://podminky.urs.cz/item/CS_URS_2024_02/340239212</t>
  </si>
  <si>
    <t>Vodorovné konstrukce</t>
  </si>
  <si>
    <t>413231211</t>
  </si>
  <si>
    <t>Zazdívka zhlaví stropních trámů nebo válcovaných nosníků pálenými cihlami trámů, průřezu do 0,02 m2</t>
  </si>
  <si>
    <t>-253418718</t>
  </si>
  <si>
    <t>https://podminky.urs.cz/item/CS_URS_2024_02/413231211</t>
  </si>
  <si>
    <t>612315211</t>
  </si>
  <si>
    <t>Vápenná omítka jednotlivých malých ploch hladká na stěnách, plochy jednotlivě do 0,09 m2</t>
  </si>
  <si>
    <t>-1104826712</t>
  </si>
  <si>
    <t>https://podminky.urs.cz/item/CS_URS_2024_02/612315211</t>
  </si>
  <si>
    <t>Oprava vápenocementové omítky vnějších ploch stupně členitosti 1 štukové dvouvrstvé stěn, v rozsahu opravované plochy do 10%</t>
  </si>
  <si>
    <t>-1067714657</t>
  </si>
  <si>
    <t>https://podminky.urs.cz/item/CS_URS_2024_02/622325201</t>
  </si>
  <si>
    <t>949111114</t>
  </si>
  <si>
    <t>Lešení lehké kozové trubkové o výšce lešeňové podlahy přes 2,5 do 3,5 m montáž</t>
  </si>
  <si>
    <t>sada</t>
  </si>
  <si>
    <t>-1027831493</t>
  </si>
  <si>
    <t>https://podminky.urs.cz/item/CS_URS_2024_02/949111114</t>
  </si>
  <si>
    <t>949111214</t>
  </si>
  <si>
    <t>Lešení lehké kozové trubkové o výšce lešeňové podlahy přes 2,5 do 3,5 m příplatek k ceně za každý den použití</t>
  </si>
  <si>
    <t>-574550740</t>
  </si>
  <si>
    <t>https://podminky.urs.cz/item/CS_URS_2024_02/949111214</t>
  </si>
  <si>
    <t>949111814</t>
  </si>
  <si>
    <t>Lešení lehké kozové trubkové o výšce lešeňové podlahy přes 2,5 do 3,5 m demontáž</t>
  </si>
  <si>
    <t>779372239</t>
  </si>
  <si>
    <t>https://podminky.urs.cz/item/CS_URS_2024_02/949111814</t>
  </si>
  <si>
    <t>952901111</t>
  </si>
  <si>
    <t>Vyčištění budov nebo objektů před předáním do užívání budov bytové nebo občanské výstavby, světlé výšky podlaží do 4 m</t>
  </si>
  <si>
    <t>-1183580372</t>
  </si>
  <si>
    <t>https://podminky.urs.cz/item/CS_URS_2024_02/952901111</t>
  </si>
  <si>
    <t>964061321</t>
  </si>
  <si>
    <t>Uvolnění zhlaví trámu pro jakoukoliv délku uložení, ze zdiva cihelného, o průřezu zhlaví do 0,03 m2</t>
  </si>
  <si>
    <t>-1052913285</t>
  </si>
  <si>
    <t>https://podminky.urs.cz/item/CS_URS_2024_02/964061321</t>
  </si>
  <si>
    <t>971033631</t>
  </si>
  <si>
    <t>Vybourání otvorů ve zdivu základovém nebo nadzákladovém z cihel, tvárnic, příčkovek z cihel pálených na maltu vápennou nebo vápenocementovou plochy do 4 m2, tl. do 150 mm</t>
  </si>
  <si>
    <t>-1723707590</t>
  </si>
  <si>
    <t>https://podminky.urs.cz/item/CS_URS_2024_02/971033631</t>
  </si>
  <si>
    <t>-1262726956</t>
  </si>
  <si>
    <t>https://podminky.urs.cz/item/CS_URS_2024_02/978015321</t>
  </si>
  <si>
    <t>-1190797320</t>
  </si>
  <si>
    <t>882940039</t>
  </si>
  <si>
    <t>-1952322618</t>
  </si>
  <si>
    <t>-658913321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</si>
  <si>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</si>
  <si>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</si>
  <si>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-649669538</t>
  </si>
  <si>
    <t>https://podminky.urs.cz/item/CS_URS_2024_02/998018001</t>
  </si>
  <si>
    <t>-1803468259</t>
  </si>
  <si>
    <t>-1799566326</t>
  </si>
  <si>
    <t>533-01</t>
  </si>
  <si>
    <t>1584907965</t>
  </si>
  <si>
    <t>-686381746</t>
  </si>
  <si>
    <t>762331812</t>
  </si>
  <si>
    <t>Demontáž vázaných konstrukcí krovů sklonu do 60° z hranolů, hranolků, fošen, průřezové plochy přes 120 do 224 cm2</t>
  </si>
  <si>
    <t>-44101578</t>
  </si>
  <si>
    <t>https://podminky.urs.cz/item/CS_URS_2024_02/762331812</t>
  </si>
  <si>
    <t>762332132</t>
  </si>
  <si>
    <t>Montáž vázaných konstrukcí krovů střech pultových, sedlových, valbových, stanových čtvercového nebo obdélníkového půdorysu z řeziva hraněného pomocí tesařských spojů průřezové plochy přes 120 do 224 cm2</t>
  </si>
  <si>
    <t>-1015711069</t>
  </si>
  <si>
    <t>https://podminky.urs.cz/item/CS_URS_2024_02/762332132</t>
  </si>
  <si>
    <t>60512125</t>
  </si>
  <si>
    <t>hranol stavební řezivo průřezu do 120cm2 do dl 6m</t>
  </si>
  <si>
    <t>-1947209599</t>
  </si>
  <si>
    <t>-1787430900</t>
  </si>
  <si>
    <t>-1359168792</t>
  </si>
  <si>
    <t>-1221439970</t>
  </si>
  <si>
    <t>1331529983</t>
  </si>
  <si>
    <t>-942666874</t>
  </si>
  <si>
    <t>1998148146</t>
  </si>
  <si>
    <t>762822120</t>
  </si>
  <si>
    <t>Montáž stropních trámů z hraněného a polohraněného řeziva s trámovými výměnami, průřezové plochy přes 144 do 288 cm2</t>
  </si>
  <si>
    <t>1506769673</t>
  </si>
  <si>
    <t>https://podminky.urs.cz/item/CS_URS_2024_02/762822120</t>
  </si>
  <si>
    <t>-2066337536</t>
  </si>
  <si>
    <t>1561445512</t>
  </si>
  <si>
    <t>1947240221</t>
  </si>
  <si>
    <t>-1439248365</t>
  </si>
  <si>
    <t>998762121</t>
  </si>
  <si>
    <t>Přesun hmot pro konstrukce tesařské stanovený z hmotnosti přesunovaného materiálu vodorovná dopravní vzdálenost do 50 m ruční (bez užití mechanizace) v objektech výšky do 6 m</t>
  </si>
  <si>
    <t>-18509631</t>
  </si>
  <si>
    <t>https://podminky.urs.cz/item/CS_URS_2024_02/998762121</t>
  </si>
  <si>
    <t>112623029</t>
  </si>
  <si>
    <t>580491794</t>
  </si>
  <si>
    <t>892798925</t>
  </si>
  <si>
    <t>-465833813</t>
  </si>
  <si>
    <t>764002871</t>
  </si>
  <si>
    <t>Demontáž klempířských konstrukcí lemování zdí do suti</t>
  </si>
  <si>
    <t>-715206007</t>
  </si>
  <si>
    <t>https://podminky.urs.cz/item/CS_URS_2024_02/764002871</t>
  </si>
  <si>
    <t>-906751353</t>
  </si>
  <si>
    <t>741198599</t>
  </si>
  <si>
    <t>764241444</t>
  </si>
  <si>
    <t>Oplechování střešních prvků z titanzinkového předzvětralého plechu nároží nevětraného s použitím nárožního plechu rš 330 mm</t>
  </si>
  <si>
    <t>-1129548683</t>
  </si>
  <si>
    <t>https://podminky.urs.cz/item/CS_URS_2024_02/764241444</t>
  </si>
  <si>
    <t>1815688366</t>
  </si>
  <si>
    <t>-793117342</t>
  </si>
  <si>
    <t>1599469247</t>
  </si>
  <si>
    <t>1161051650</t>
  </si>
  <si>
    <t>1578838743</t>
  </si>
  <si>
    <t>55344576</t>
  </si>
  <si>
    <t>hák žlabový Pz 250mm dl 485mm</t>
  </si>
  <si>
    <t>245684118</t>
  </si>
  <si>
    <t>998764121</t>
  </si>
  <si>
    <t>Přesun hmot pro konstrukce klempířské stanovený z hmotnosti přesunovaného materiálu vodorovná dopravní vzdálenost do 50 m ruční (bez užtití mechanizace) v objektech výšky do 6 m</t>
  </si>
  <si>
    <t>-1075092706</t>
  </si>
  <si>
    <t>https://podminky.urs.cz/item/CS_URS_2024_02/998764121</t>
  </si>
  <si>
    <t>1973545040</t>
  </si>
  <si>
    <t>-1917488612</t>
  </si>
  <si>
    <t>1302915614</t>
  </si>
  <si>
    <t>774044370</t>
  </si>
  <si>
    <t>-1541331282</t>
  </si>
  <si>
    <t>-923809211</t>
  </si>
  <si>
    <t>998765121</t>
  </si>
  <si>
    <t>Přesun hmot pro krytiny skládané stanovený z hmotnosti přesunovaného materiálu vodorovná dopravní vzdálenost do 50 m ruční (bez užití mechanizace) na objektech výšky do 6 m</t>
  </si>
  <si>
    <t>1811558723</t>
  </si>
  <si>
    <t>https://podminky.urs.cz/item/CS_URS_2024_02/998765121</t>
  </si>
  <si>
    <t>-1484114482</t>
  </si>
  <si>
    <t>-372868131</t>
  </si>
  <si>
    <t>-1864820833</t>
  </si>
  <si>
    <t>784181101</t>
  </si>
  <si>
    <t>Penetrace podkladu jednonásobná základní akrylátová bezbarvá v místnostech výšky do 3,80 m</t>
  </si>
  <si>
    <t>1823365934</t>
  </si>
  <si>
    <t>https://podminky.urs.cz/item/CS_URS_2024_02/784181101</t>
  </si>
  <si>
    <t>-1147557023</t>
  </si>
  <si>
    <t>-1474142989</t>
  </si>
  <si>
    <t>2018111450</t>
  </si>
  <si>
    <t>-565793109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</si>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</sst>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2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5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23" xfId="0" applyFont="1" applyBorder="1" applyAlignment="1" applyProtection="1">
      <alignment horizontal="center" vertical="center"/>
    </xf>
    <xf numFmtId="49" fontId="33" fillId="0" borderId="23" xfId="0" applyNumberFormat="1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center" vertical="center" wrapText="1"/>
    </xf>
    <xf numFmtId="167" fontId="33" fillId="0" borderId="23" xfId="0" applyNumberFormat="1" applyFont="1" applyBorder="1" applyAlignment="1" applyProtection="1">
      <alignment vertical="center"/>
    </xf>
    <xf numFmtId="4" fontId="33" fillId="2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 applyProtection="1">
      <alignment vertical="center"/>
    </xf>
    <xf numFmtId="0" fontId="34" fillId="0" borderId="4" xfId="0" applyFont="1" applyBorder="1" applyAlignment="1">
      <alignment vertical="center"/>
    </xf>
    <xf numFmtId="0" fontId="33" fillId="2" borderId="15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20" fillId="2" borderId="20" xfId="0" applyFont="1" applyFill="1" applyBorder="1" applyAlignment="1" applyProtection="1">
      <alignment horizontal="left" vertical="center"/>
      <protection locked="0"/>
    </xf>
    <xf numFmtId="0" fontId="20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166" fontId="20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9" fillId="0" borderId="29" xfId="0" applyFont="1" applyBorder="1" applyAlignment="1">
      <alignment horizontal="left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317235811" TargetMode="External" /><Relationship Id="rId2" Type="http://schemas.openxmlformats.org/officeDocument/2006/relationships/hyperlink" Target="https://podminky.urs.cz/item/CS_URS_2024_02/612131100" TargetMode="External" /><Relationship Id="rId3" Type="http://schemas.openxmlformats.org/officeDocument/2006/relationships/hyperlink" Target="https://podminky.urs.cz/item/CS_URS_2024_02/612321141" TargetMode="External" /><Relationship Id="rId4" Type="http://schemas.openxmlformats.org/officeDocument/2006/relationships/hyperlink" Target="https://podminky.urs.cz/item/CS_URS_2024_01/622325201" TargetMode="External" /><Relationship Id="rId5" Type="http://schemas.openxmlformats.org/officeDocument/2006/relationships/hyperlink" Target="https://podminky.urs.cz/item/CS_URS_2024_01/622325311" TargetMode="External" /><Relationship Id="rId6" Type="http://schemas.openxmlformats.org/officeDocument/2006/relationships/hyperlink" Target="https://podminky.urs.cz/item/CS_URS_2024_02/941211111" TargetMode="External" /><Relationship Id="rId7" Type="http://schemas.openxmlformats.org/officeDocument/2006/relationships/hyperlink" Target="https://podminky.urs.cz/item/CS_URS_2024_02/941211111" TargetMode="External" /><Relationship Id="rId8" Type="http://schemas.openxmlformats.org/officeDocument/2006/relationships/hyperlink" Target="https://podminky.urs.cz/item/CS_URS_2024_02/941211211" TargetMode="External" /><Relationship Id="rId9" Type="http://schemas.openxmlformats.org/officeDocument/2006/relationships/hyperlink" Target="https://podminky.urs.cz/item/CS_URS_2024_02/941211211" TargetMode="External" /><Relationship Id="rId10" Type="http://schemas.openxmlformats.org/officeDocument/2006/relationships/hyperlink" Target="https://podminky.urs.cz/item/CS_URS_2024_02/941211811" TargetMode="External" /><Relationship Id="rId11" Type="http://schemas.openxmlformats.org/officeDocument/2006/relationships/hyperlink" Target="https://podminky.urs.cz/item/CS_URS_2024_02/941211811" TargetMode="External" /><Relationship Id="rId12" Type="http://schemas.openxmlformats.org/officeDocument/2006/relationships/hyperlink" Target="https://podminky.urs.cz/item/CS_URS_2024_02/943121111" TargetMode="External" /><Relationship Id="rId13" Type="http://schemas.openxmlformats.org/officeDocument/2006/relationships/hyperlink" Target="https://podminky.urs.cz/item/CS_URS_2024_02/943121211" TargetMode="External" /><Relationship Id="rId14" Type="http://schemas.openxmlformats.org/officeDocument/2006/relationships/hyperlink" Target="https://podminky.urs.cz/item/CS_URS_2024_02/943121821" TargetMode="External" /><Relationship Id="rId15" Type="http://schemas.openxmlformats.org/officeDocument/2006/relationships/hyperlink" Target="https://podminky.urs.cz/item/CS_URS_2024_02/949221111" TargetMode="External" /><Relationship Id="rId16" Type="http://schemas.openxmlformats.org/officeDocument/2006/relationships/hyperlink" Target="https://podminky.urs.cz/item/CS_URS_2024_02/949221211" TargetMode="External" /><Relationship Id="rId17" Type="http://schemas.openxmlformats.org/officeDocument/2006/relationships/hyperlink" Target="https://podminky.urs.cz/item/CS_URS_2024_02/949221811" TargetMode="External" /><Relationship Id="rId18" Type="http://schemas.openxmlformats.org/officeDocument/2006/relationships/hyperlink" Target="https://podminky.urs.cz/item/CS_URS_2024_02/952901221" TargetMode="External" /><Relationship Id="rId19" Type="http://schemas.openxmlformats.org/officeDocument/2006/relationships/hyperlink" Target="https://podminky.urs.cz/item/CS_URS_2024_02/966031313" TargetMode="External" /><Relationship Id="rId20" Type="http://schemas.openxmlformats.org/officeDocument/2006/relationships/hyperlink" Target="https://podminky.urs.cz/item/CS_URS_2024_02/971033581" TargetMode="External" /><Relationship Id="rId21" Type="http://schemas.openxmlformats.org/officeDocument/2006/relationships/hyperlink" Target="https://podminky.urs.cz/item/CS_URS_2024_02/975074131" TargetMode="External" /><Relationship Id="rId22" Type="http://schemas.openxmlformats.org/officeDocument/2006/relationships/hyperlink" Target="https://podminky.urs.cz/item/CS_URS_2024_02/975078131" TargetMode="External" /><Relationship Id="rId23" Type="http://schemas.openxmlformats.org/officeDocument/2006/relationships/hyperlink" Target="https://podminky.urs.cz/item/CS_URS_2024_01/978015321" TargetMode="External" /><Relationship Id="rId24" Type="http://schemas.openxmlformats.org/officeDocument/2006/relationships/hyperlink" Target="https://podminky.urs.cz/item/CS_URS_2024_02/997013213" TargetMode="External" /><Relationship Id="rId25" Type="http://schemas.openxmlformats.org/officeDocument/2006/relationships/hyperlink" Target="https://podminky.urs.cz/item/CS_URS_2024_02/997013501" TargetMode="External" /><Relationship Id="rId26" Type="http://schemas.openxmlformats.org/officeDocument/2006/relationships/hyperlink" Target="https://podminky.urs.cz/item/CS_URS_2024_02/997013509" TargetMode="External" /><Relationship Id="rId27" Type="http://schemas.openxmlformats.org/officeDocument/2006/relationships/hyperlink" Target="https://podminky.urs.cz/item/CS_URS_2024_02/997013631" TargetMode="External" /><Relationship Id="rId28" Type="http://schemas.openxmlformats.org/officeDocument/2006/relationships/hyperlink" Target="https://podminky.urs.cz/item/CS_URS_2024_02/998018002" TargetMode="External" /><Relationship Id="rId29" Type="http://schemas.openxmlformats.org/officeDocument/2006/relationships/hyperlink" Target="https://podminky.urs.cz/item/CS_URS_2024_02/762085103" TargetMode="External" /><Relationship Id="rId30" Type="http://schemas.openxmlformats.org/officeDocument/2006/relationships/hyperlink" Target="https://podminky.urs.cz/item/CS_URS_2024_02/762085112" TargetMode="External" /><Relationship Id="rId31" Type="http://schemas.openxmlformats.org/officeDocument/2006/relationships/hyperlink" Target="https://podminky.urs.cz/item/CS_URS_2024_02/762085811" TargetMode="External" /><Relationship Id="rId32" Type="http://schemas.openxmlformats.org/officeDocument/2006/relationships/hyperlink" Target="https://podminky.urs.cz/item/CS_URS_2024_02/762086111" TargetMode="External" /><Relationship Id="rId33" Type="http://schemas.openxmlformats.org/officeDocument/2006/relationships/hyperlink" Target="https://podminky.urs.cz/item/CS_URS_2024_02/762331921" TargetMode="External" /><Relationship Id="rId34" Type="http://schemas.openxmlformats.org/officeDocument/2006/relationships/hyperlink" Target="https://podminky.urs.cz/item/CS_URS_2024_02/762331951" TargetMode="External" /><Relationship Id="rId35" Type="http://schemas.openxmlformats.org/officeDocument/2006/relationships/hyperlink" Target="https://podminky.urs.cz/item/CS_URS_2024_02/762332922" TargetMode="External" /><Relationship Id="rId36" Type="http://schemas.openxmlformats.org/officeDocument/2006/relationships/hyperlink" Target="https://podminky.urs.cz/item/CS_URS_2024_02/762341210" TargetMode="External" /><Relationship Id="rId37" Type="http://schemas.openxmlformats.org/officeDocument/2006/relationships/hyperlink" Target="https://podminky.urs.cz/item/CS_URS_2024_02/762342214" TargetMode="External" /><Relationship Id="rId38" Type="http://schemas.openxmlformats.org/officeDocument/2006/relationships/hyperlink" Target="https://podminky.urs.cz/item/CS_URS_2024_02/762395000" TargetMode="External" /><Relationship Id="rId39" Type="http://schemas.openxmlformats.org/officeDocument/2006/relationships/hyperlink" Target="https://podminky.urs.cz/item/CS_URS_2024_02/762524104" TargetMode="External" /><Relationship Id="rId40" Type="http://schemas.openxmlformats.org/officeDocument/2006/relationships/hyperlink" Target="https://podminky.urs.cz/item/CS_URS_2024_02/762595001" TargetMode="External" /><Relationship Id="rId41" Type="http://schemas.openxmlformats.org/officeDocument/2006/relationships/hyperlink" Target="https://podminky.urs.cz/item/CS_URS_2024_02/762822150" TargetMode="External" /><Relationship Id="rId42" Type="http://schemas.openxmlformats.org/officeDocument/2006/relationships/hyperlink" Target="https://podminky.urs.cz/item/CS_URS_2024_02/762822850" TargetMode="External" /><Relationship Id="rId43" Type="http://schemas.openxmlformats.org/officeDocument/2006/relationships/hyperlink" Target="https://podminky.urs.cz/item/CS_URS_2024_02/762841812" TargetMode="External" /><Relationship Id="rId44" Type="http://schemas.openxmlformats.org/officeDocument/2006/relationships/hyperlink" Target="https://podminky.urs.cz/item/CS_URS_2024_02/762895000" TargetMode="External" /><Relationship Id="rId45" Type="http://schemas.openxmlformats.org/officeDocument/2006/relationships/hyperlink" Target="https://podminky.urs.cz/item/CS_URS_2024_02/998762122" TargetMode="External" /><Relationship Id="rId46" Type="http://schemas.openxmlformats.org/officeDocument/2006/relationships/hyperlink" Target="https://podminky.urs.cz/item/CS_URS_2024_02/763131414" TargetMode="External" /><Relationship Id="rId47" Type="http://schemas.openxmlformats.org/officeDocument/2006/relationships/hyperlink" Target="https://podminky.urs.cz/item/CS_URS_2024_02/763131714" TargetMode="External" /><Relationship Id="rId48" Type="http://schemas.openxmlformats.org/officeDocument/2006/relationships/hyperlink" Target="https://podminky.urs.cz/item/CS_URS_2024_02/763131721" TargetMode="External" /><Relationship Id="rId49" Type="http://schemas.openxmlformats.org/officeDocument/2006/relationships/hyperlink" Target="https://podminky.urs.cz/item/CS_URS_2024_02/763131722" TargetMode="External" /><Relationship Id="rId50" Type="http://schemas.openxmlformats.org/officeDocument/2006/relationships/hyperlink" Target="https://podminky.urs.cz/item/CS_URS_2024_02/998763332" TargetMode="External" /><Relationship Id="rId51" Type="http://schemas.openxmlformats.org/officeDocument/2006/relationships/hyperlink" Target="https://podminky.urs.cz/item/CS_URS_2024_02/764001821" TargetMode="External" /><Relationship Id="rId52" Type="http://schemas.openxmlformats.org/officeDocument/2006/relationships/hyperlink" Target="https://podminky.urs.cz/item/CS_URS_2024_02/764004803" TargetMode="External" /><Relationship Id="rId53" Type="http://schemas.openxmlformats.org/officeDocument/2006/relationships/hyperlink" Target="https://podminky.urs.cz/item/CS_URS_2024_02/764241414" TargetMode="External" /><Relationship Id="rId54" Type="http://schemas.openxmlformats.org/officeDocument/2006/relationships/hyperlink" Target="https://podminky.urs.cz/item/CS_URS_2024_02/764242433" TargetMode="External" /><Relationship Id="rId55" Type="http://schemas.openxmlformats.org/officeDocument/2006/relationships/hyperlink" Target="https://podminky.urs.cz/item/CS_URS_2024_02/764242453" TargetMode="External" /><Relationship Id="rId56" Type="http://schemas.openxmlformats.org/officeDocument/2006/relationships/hyperlink" Target="https://podminky.urs.cz/item/CS_URS_2024_02/764244304" TargetMode="External" /><Relationship Id="rId57" Type="http://schemas.openxmlformats.org/officeDocument/2006/relationships/hyperlink" Target="https://podminky.urs.cz/item/CS_URS_2024_02/764501103" TargetMode="External" /><Relationship Id="rId58" Type="http://schemas.openxmlformats.org/officeDocument/2006/relationships/hyperlink" Target="https://podminky.urs.cz/item/CS_URS_2024_02/764501105" TargetMode="External" /><Relationship Id="rId59" Type="http://schemas.openxmlformats.org/officeDocument/2006/relationships/hyperlink" Target="https://podminky.urs.cz/item/CS_URS_2024_02/998764122" TargetMode="External" /><Relationship Id="rId60" Type="http://schemas.openxmlformats.org/officeDocument/2006/relationships/hyperlink" Target="https://podminky.urs.cz/item/CS_URS_2024_02/765131021" TargetMode="External" /><Relationship Id="rId61" Type="http://schemas.openxmlformats.org/officeDocument/2006/relationships/hyperlink" Target="https://podminky.urs.cz/item/CS_URS_2024_02/765131291" TargetMode="External" /><Relationship Id="rId62" Type="http://schemas.openxmlformats.org/officeDocument/2006/relationships/hyperlink" Target="https://podminky.urs.cz/item/CS_URS_2024_02/765191013" TargetMode="External" /><Relationship Id="rId63" Type="http://schemas.openxmlformats.org/officeDocument/2006/relationships/hyperlink" Target="https://podminky.urs.cz/item/CS_URS_2024_02/765191023" TargetMode="External" /><Relationship Id="rId64" Type="http://schemas.openxmlformats.org/officeDocument/2006/relationships/hyperlink" Target="https://podminky.urs.cz/item/CS_URS_2024_02/765192001" TargetMode="External" /><Relationship Id="rId65" Type="http://schemas.openxmlformats.org/officeDocument/2006/relationships/hyperlink" Target="https://podminky.urs.cz/item/CS_URS_2024_02/998765122" TargetMode="External" /><Relationship Id="rId66" Type="http://schemas.openxmlformats.org/officeDocument/2006/relationships/hyperlink" Target="https://podminky.urs.cz/item/CS_URS_2024_02/783201201" TargetMode="External" /><Relationship Id="rId67" Type="http://schemas.openxmlformats.org/officeDocument/2006/relationships/hyperlink" Target="https://podminky.urs.cz/item/CS_URS_2024_02/783213021" TargetMode="External" /><Relationship Id="rId68" Type="http://schemas.openxmlformats.org/officeDocument/2006/relationships/hyperlink" Target="https://podminky.urs.cz/item/CS_URS_2024_02/783214121" TargetMode="External" /><Relationship Id="rId69" Type="http://schemas.openxmlformats.org/officeDocument/2006/relationships/hyperlink" Target="https://podminky.urs.cz/item/CS_URS_2024_02/783823137" TargetMode="External" /><Relationship Id="rId70" Type="http://schemas.openxmlformats.org/officeDocument/2006/relationships/hyperlink" Target="https://podminky.urs.cz/item/CS_URS_2024_02/783827127" TargetMode="External" /><Relationship Id="rId71" Type="http://schemas.openxmlformats.org/officeDocument/2006/relationships/hyperlink" Target="https://podminky.urs.cz/item/CS_URS_2024_02/784181103" TargetMode="External" /><Relationship Id="rId72" Type="http://schemas.openxmlformats.org/officeDocument/2006/relationships/hyperlink" Target="https://podminky.urs.cz/item/CS_URS_2024_02/784221103" TargetMode="External" /><Relationship Id="rId7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340239212" TargetMode="External" /><Relationship Id="rId2" Type="http://schemas.openxmlformats.org/officeDocument/2006/relationships/hyperlink" Target="https://podminky.urs.cz/item/CS_URS_2024_02/413231211" TargetMode="External" /><Relationship Id="rId3" Type="http://schemas.openxmlformats.org/officeDocument/2006/relationships/hyperlink" Target="https://podminky.urs.cz/item/CS_URS_2024_02/612315211" TargetMode="External" /><Relationship Id="rId4" Type="http://schemas.openxmlformats.org/officeDocument/2006/relationships/hyperlink" Target="https://podminky.urs.cz/item/CS_URS_2024_02/622325201" TargetMode="External" /><Relationship Id="rId5" Type="http://schemas.openxmlformats.org/officeDocument/2006/relationships/hyperlink" Target="https://podminky.urs.cz/item/CS_URS_2024_02/949111114" TargetMode="External" /><Relationship Id="rId6" Type="http://schemas.openxmlformats.org/officeDocument/2006/relationships/hyperlink" Target="https://podminky.urs.cz/item/CS_URS_2024_02/949111214" TargetMode="External" /><Relationship Id="rId7" Type="http://schemas.openxmlformats.org/officeDocument/2006/relationships/hyperlink" Target="https://podminky.urs.cz/item/CS_URS_2024_02/949111814" TargetMode="External" /><Relationship Id="rId8" Type="http://schemas.openxmlformats.org/officeDocument/2006/relationships/hyperlink" Target="https://podminky.urs.cz/item/CS_URS_2024_02/952901111" TargetMode="External" /><Relationship Id="rId9" Type="http://schemas.openxmlformats.org/officeDocument/2006/relationships/hyperlink" Target="https://podminky.urs.cz/item/CS_URS_2024_02/964061321" TargetMode="External" /><Relationship Id="rId10" Type="http://schemas.openxmlformats.org/officeDocument/2006/relationships/hyperlink" Target="https://podminky.urs.cz/item/CS_URS_2024_02/971033631" TargetMode="External" /><Relationship Id="rId11" Type="http://schemas.openxmlformats.org/officeDocument/2006/relationships/hyperlink" Target="https://podminky.urs.cz/item/CS_URS_2024_02/978015321" TargetMode="External" /><Relationship Id="rId12" Type="http://schemas.openxmlformats.org/officeDocument/2006/relationships/hyperlink" Target="https://podminky.urs.cz/item/CS_URS_2024_02/997013213" TargetMode="External" /><Relationship Id="rId13" Type="http://schemas.openxmlformats.org/officeDocument/2006/relationships/hyperlink" Target="https://podminky.urs.cz/item/CS_URS_2024_02/997013501" TargetMode="External" /><Relationship Id="rId14" Type="http://schemas.openxmlformats.org/officeDocument/2006/relationships/hyperlink" Target="https://podminky.urs.cz/item/CS_URS_2024_02/997013509" TargetMode="External" /><Relationship Id="rId15" Type="http://schemas.openxmlformats.org/officeDocument/2006/relationships/hyperlink" Target="https://podminky.urs.cz/item/CS_URS_2024_02/997013631" TargetMode="External" /><Relationship Id="rId16" Type="http://schemas.openxmlformats.org/officeDocument/2006/relationships/hyperlink" Target="https://podminky.urs.cz/item/CS_URS_2024_02/998018001" TargetMode="External" /><Relationship Id="rId17" Type="http://schemas.openxmlformats.org/officeDocument/2006/relationships/hyperlink" Target="https://podminky.urs.cz/item/CS_URS_2024_02/762085103" TargetMode="External" /><Relationship Id="rId18" Type="http://schemas.openxmlformats.org/officeDocument/2006/relationships/hyperlink" Target="https://podminky.urs.cz/item/CS_URS_2024_02/762085811" TargetMode="External" /><Relationship Id="rId19" Type="http://schemas.openxmlformats.org/officeDocument/2006/relationships/hyperlink" Target="https://podminky.urs.cz/item/CS_URS_2024_02/762331812" TargetMode="External" /><Relationship Id="rId20" Type="http://schemas.openxmlformats.org/officeDocument/2006/relationships/hyperlink" Target="https://podminky.urs.cz/item/CS_URS_2024_02/762332132" TargetMode="External" /><Relationship Id="rId21" Type="http://schemas.openxmlformats.org/officeDocument/2006/relationships/hyperlink" Target="https://podminky.urs.cz/item/CS_URS_2024_02/762341210" TargetMode="External" /><Relationship Id="rId22" Type="http://schemas.openxmlformats.org/officeDocument/2006/relationships/hyperlink" Target="https://podminky.urs.cz/item/CS_URS_2024_02/762342214" TargetMode="External" /><Relationship Id="rId23" Type="http://schemas.openxmlformats.org/officeDocument/2006/relationships/hyperlink" Target="https://podminky.urs.cz/item/CS_URS_2024_02/762395000" TargetMode="External" /><Relationship Id="rId24" Type="http://schemas.openxmlformats.org/officeDocument/2006/relationships/hyperlink" Target="https://podminky.urs.cz/item/CS_URS_2024_02/762822120" TargetMode="External" /><Relationship Id="rId25" Type="http://schemas.openxmlformats.org/officeDocument/2006/relationships/hyperlink" Target="https://podminky.urs.cz/item/CS_URS_2024_02/762822850" TargetMode="External" /><Relationship Id="rId26" Type="http://schemas.openxmlformats.org/officeDocument/2006/relationships/hyperlink" Target="https://podminky.urs.cz/item/CS_URS_2024_02/762841812" TargetMode="External" /><Relationship Id="rId27" Type="http://schemas.openxmlformats.org/officeDocument/2006/relationships/hyperlink" Target="https://podminky.urs.cz/item/CS_URS_2024_02/762895000" TargetMode="External" /><Relationship Id="rId28" Type="http://schemas.openxmlformats.org/officeDocument/2006/relationships/hyperlink" Target="https://podminky.urs.cz/item/CS_URS_2024_02/998762121" TargetMode="External" /><Relationship Id="rId29" Type="http://schemas.openxmlformats.org/officeDocument/2006/relationships/hyperlink" Target="https://podminky.urs.cz/item/CS_URS_2024_02/763131414" TargetMode="External" /><Relationship Id="rId30" Type="http://schemas.openxmlformats.org/officeDocument/2006/relationships/hyperlink" Target="https://podminky.urs.cz/item/CS_URS_2024_02/763131714" TargetMode="External" /><Relationship Id="rId31" Type="http://schemas.openxmlformats.org/officeDocument/2006/relationships/hyperlink" Target="https://podminky.urs.cz/item/CS_URS_2024_02/998763332" TargetMode="External" /><Relationship Id="rId32" Type="http://schemas.openxmlformats.org/officeDocument/2006/relationships/hyperlink" Target="https://podminky.urs.cz/item/CS_URS_2024_02/764001821" TargetMode="External" /><Relationship Id="rId33" Type="http://schemas.openxmlformats.org/officeDocument/2006/relationships/hyperlink" Target="https://podminky.urs.cz/item/CS_URS_2024_02/764002871" TargetMode="External" /><Relationship Id="rId34" Type="http://schemas.openxmlformats.org/officeDocument/2006/relationships/hyperlink" Target="https://podminky.urs.cz/item/CS_URS_2024_02/764004803" TargetMode="External" /><Relationship Id="rId35" Type="http://schemas.openxmlformats.org/officeDocument/2006/relationships/hyperlink" Target="https://podminky.urs.cz/item/CS_URS_2024_02/764241414" TargetMode="External" /><Relationship Id="rId36" Type="http://schemas.openxmlformats.org/officeDocument/2006/relationships/hyperlink" Target="https://podminky.urs.cz/item/CS_URS_2024_02/764241444" TargetMode="External" /><Relationship Id="rId37" Type="http://schemas.openxmlformats.org/officeDocument/2006/relationships/hyperlink" Target="https://podminky.urs.cz/item/CS_URS_2024_02/764242433" TargetMode="External" /><Relationship Id="rId38" Type="http://schemas.openxmlformats.org/officeDocument/2006/relationships/hyperlink" Target="https://podminky.urs.cz/item/CS_URS_2024_02/764244304" TargetMode="External" /><Relationship Id="rId39" Type="http://schemas.openxmlformats.org/officeDocument/2006/relationships/hyperlink" Target="https://podminky.urs.cz/item/CS_URS_2024_02/764501103" TargetMode="External" /><Relationship Id="rId40" Type="http://schemas.openxmlformats.org/officeDocument/2006/relationships/hyperlink" Target="https://podminky.urs.cz/item/CS_URS_2024_02/764501105" TargetMode="External" /><Relationship Id="rId41" Type="http://schemas.openxmlformats.org/officeDocument/2006/relationships/hyperlink" Target="https://podminky.urs.cz/item/CS_URS_2024_02/998764121" TargetMode="External" /><Relationship Id="rId42" Type="http://schemas.openxmlformats.org/officeDocument/2006/relationships/hyperlink" Target="https://podminky.urs.cz/item/CS_URS_2024_02/765131021" TargetMode="External" /><Relationship Id="rId43" Type="http://schemas.openxmlformats.org/officeDocument/2006/relationships/hyperlink" Target="https://podminky.urs.cz/item/CS_URS_2024_02/765131291" TargetMode="External" /><Relationship Id="rId44" Type="http://schemas.openxmlformats.org/officeDocument/2006/relationships/hyperlink" Target="https://podminky.urs.cz/item/CS_URS_2024_02/765191013" TargetMode="External" /><Relationship Id="rId45" Type="http://schemas.openxmlformats.org/officeDocument/2006/relationships/hyperlink" Target="https://podminky.urs.cz/item/CS_URS_2024_02/765192001" TargetMode="External" /><Relationship Id="rId46" Type="http://schemas.openxmlformats.org/officeDocument/2006/relationships/hyperlink" Target="https://podminky.urs.cz/item/CS_URS_2024_02/998765121" TargetMode="External" /><Relationship Id="rId47" Type="http://schemas.openxmlformats.org/officeDocument/2006/relationships/hyperlink" Target="https://podminky.urs.cz/item/CS_URS_2024_02/783213021" TargetMode="External" /><Relationship Id="rId48" Type="http://schemas.openxmlformats.org/officeDocument/2006/relationships/hyperlink" Target="https://podminky.urs.cz/item/CS_URS_2024_02/783823137" TargetMode="External" /><Relationship Id="rId49" Type="http://schemas.openxmlformats.org/officeDocument/2006/relationships/hyperlink" Target="https://podminky.urs.cz/item/CS_URS_2024_02/783827127" TargetMode="External" /><Relationship Id="rId50" Type="http://schemas.openxmlformats.org/officeDocument/2006/relationships/hyperlink" Target="https://podminky.urs.cz/item/CS_URS_2024_02/784181101" TargetMode="External" /><Relationship Id="rId51" Type="http://schemas.openxmlformats.org/officeDocument/2006/relationships/hyperlink" Target="https://podminky.urs.cz/item/CS_URS_2024_02/784221103" TargetMode="External" /><Relationship Id="rId5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19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19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19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19</v>
      </c>
      <c r="AO17" s="21"/>
      <c r="AP17" s="21"/>
      <c r="AQ17" s="21"/>
      <c r="AR17" s="19"/>
      <c r="BE17" s="30"/>
      <c r="BS17" s="16" t="s">
        <v>33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37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42</v>
      </c>
      <c r="E29" s="46"/>
      <c r="F29" s="31" t="s">
        <v>43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44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45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46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47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48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49</v>
      </c>
      <c r="U35" s="53"/>
      <c r="V35" s="53"/>
      <c r="W35" s="53"/>
      <c r="X35" s="55" t="s">
        <v>50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51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Kostel-OstasovII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Kostel sv. Vojtěcha v Liberci - Ostašově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Liberec - Ostašov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14. 11. 2024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25.6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STATUTÁRNÍ MĚSTO LIBEREC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31</v>
      </c>
      <c r="AJ49" s="39"/>
      <c r="AK49" s="39"/>
      <c r="AL49" s="39"/>
      <c r="AM49" s="72" t="str">
        <f>IF(E17="","",E17)</f>
        <v xml:space="preserve">AGRAL PLAST spol. s r.o., Chrastavská 46, Liberec </v>
      </c>
      <c r="AN49" s="63"/>
      <c r="AO49" s="63"/>
      <c r="AP49" s="63"/>
      <c r="AQ49" s="39"/>
      <c r="AR49" s="43"/>
      <c r="AS49" s="73" t="s">
        <v>52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29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34</v>
      </c>
      <c r="AJ50" s="39"/>
      <c r="AK50" s="39"/>
      <c r="AL50" s="39"/>
      <c r="AM50" s="72" t="str">
        <f>IF(E20="","",E20)</f>
        <v>Zuzana Morávková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53</v>
      </c>
      <c r="D52" s="86"/>
      <c r="E52" s="86"/>
      <c r="F52" s="86"/>
      <c r="G52" s="86"/>
      <c r="H52" s="87"/>
      <c r="I52" s="88" t="s">
        <v>54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55</v>
      </c>
      <c r="AH52" s="86"/>
      <c r="AI52" s="86"/>
      <c r="AJ52" s="86"/>
      <c r="AK52" s="86"/>
      <c r="AL52" s="86"/>
      <c r="AM52" s="86"/>
      <c r="AN52" s="88" t="s">
        <v>56</v>
      </c>
      <c r="AO52" s="86"/>
      <c r="AP52" s="86"/>
      <c r="AQ52" s="90" t="s">
        <v>57</v>
      </c>
      <c r="AR52" s="43"/>
      <c r="AS52" s="91" t="s">
        <v>58</v>
      </c>
      <c r="AT52" s="92" t="s">
        <v>59</v>
      </c>
      <c r="AU52" s="92" t="s">
        <v>60</v>
      </c>
      <c r="AV52" s="92" t="s">
        <v>61</v>
      </c>
      <c r="AW52" s="92" t="s">
        <v>62</v>
      </c>
      <c r="AX52" s="92" t="s">
        <v>63</v>
      </c>
      <c r="AY52" s="92" t="s">
        <v>64</v>
      </c>
      <c r="AZ52" s="92" t="s">
        <v>65</v>
      </c>
      <c r="BA52" s="92" t="s">
        <v>66</v>
      </c>
      <c r="BB52" s="92" t="s">
        <v>67</v>
      </c>
      <c r="BC52" s="92" t="s">
        <v>68</v>
      </c>
      <c r="BD52" s="93" t="s">
        <v>69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70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ROUND(SUM(AG55:AG56),2)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ROUND(SUM(AS55:AS56),2)</f>
        <v>0</v>
      </c>
      <c r="AT54" s="105">
        <f>ROUND(SUM(AV54:AW54),2)</f>
        <v>0</v>
      </c>
      <c r="AU54" s="106">
        <f>ROUND(SUM(AU55:AU56),5)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ROUND(SUM(AZ55:AZ56),2)</f>
        <v>0</v>
      </c>
      <c r="BA54" s="105">
        <f>ROUND(SUM(BA55:BA56),2)</f>
        <v>0</v>
      </c>
      <c r="BB54" s="105">
        <f>ROUND(SUM(BB55:BB56),2)</f>
        <v>0</v>
      </c>
      <c r="BC54" s="105">
        <f>ROUND(SUM(BC55:BC56),2)</f>
        <v>0</v>
      </c>
      <c r="BD54" s="107">
        <f>ROUND(SUM(BD55:BD56),2)</f>
        <v>0</v>
      </c>
      <c r="BE54" s="6"/>
      <c r="BS54" s="108" t="s">
        <v>71</v>
      </c>
      <c r="BT54" s="108" t="s">
        <v>72</v>
      </c>
      <c r="BU54" s="109" t="s">
        <v>73</v>
      </c>
      <c r="BV54" s="108" t="s">
        <v>74</v>
      </c>
      <c r="BW54" s="108" t="s">
        <v>5</v>
      </c>
      <c r="BX54" s="108" t="s">
        <v>75</v>
      </c>
      <c r="CL54" s="108" t="s">
        <v>19</v>
      </c>
    </row>
    <row r="55" s="7" customFormat="1" ht="16.5" customHeight="1">
      <c r="A55" s="110" t="s">
        <v>76</v>
      </c>
      <c r="B55" s="111"/>
      <c r="C55" s="112"/>
      <c r="D55" s="113" t="s">
        <v>77</v>
      </c>
      <c r="E55" s="113"/>
      <c r="F55" s="113"/>
      <c r="G55" s="113"/>
      <c r="H55" s="113"/>
      <c r="I55" s="114"/>
      <c r="J55" s="113" t="s">
        <v>78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'01 - Kostel - replika bři...'!J30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79</v>
      </c>
      <c r="AR55" s="117"/>
      <c r="AS55" s="118">
        <v>0</v>
      </c>
      <c r="AT55" s="119">
        <f>ROUND(SUM(AV55:AW55),2)</f>
        <v>0</v>
      </c>
      <c r="AU55" s="120">
        <f>'01 - Kostel - replika bři...'!P94</f>
        <v>0</v>
      </c>
      <c r="AV55" s="119">
        <f>'01 - Kostel - replika bři...'!J33</f>
        <v>0</v>
      </c>
      <c r="AW55" s="119">
        <f>'01 - Kostel - replika bři...'!J34</f>
        <v>0</v>
      </c>
      <c r="AX55" s="119">
        <f>'01 - Kostel - replika bři...'!J35</f>
        <v>0</v>
      </c>
      <c r="AY55" s="119">
        <f>'01 - Kostel - replika bři...'!J36</f>
        <v>0</v>
      </c>
      <c r="AZ55" s="119">
        <f>'01 - Kostel - replika bři...'!F33</f>
        <v>0</v>
      </c>
      <c r="BA55" s="119">
        <f>'01 - Kostel - replika bři...'!F34</f>
        <v>0</v>
      </c>
      <c r="BB55" s="119">
        <f>'01 - Kostel - replika bři...'!F35</f>
        <v>0</v>
      </c>
      <c r="BC55" s="119">
        <f>'01 - Kostel - replika bři...'!F36</f>
        <v>0</v>
      </c>
      <c r="BD55" s="121">
        <f>'01 - Kostel - replika bři...'!F37</f>
        <v>0</v>
      </c>
      <c r="BE55" s="7"/>
      <c r="BT55" s="122" t="s">
        <v>80</v>
      </c>
      <c r="BV55" s="122" t="s">
        <v>74</v>
      </c>
      <c r="BW55" s="122" t="s">
        <v>81</v>
      </c>
      <c r="BX55" s="122" t="s">
        <v>5</v>
      </c>
      <c r="CL55" s="122" t="s">
        <v>19</v>
      </c>
      <c r="CM55" s="122" t="s">
        <v>82</v>
      </c>
    </row>
    <row r="56" s="7" customFormat="1" ht="16.5" customHeight="1">
      <c r="A56" s="110" t="s">
        <v>76</v>
      </c>
      <c r="B56" s="111"/>
      <c r="C56" s="112"/>
      <c r="D56" s="113" t="s">
        <v>83</v>
      </c>
      <c r="E56" s="113"/>
      <c r="F56" s="113"/>
      <c r="G56" s="113"/>
      <c r="H56" s="113"/>
      <c r="I56" s="114"/>
      <c r="J56" s="113" t="s">
        <v>84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'02 - Přístavba - replika ...'!J30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79</v>
      </c>
      <c r="AR56" s="117"/>
      <c r="AS56" s="123">
        <v>0</v>
      </c>
      <c r="AT56" s="124">
        <f>ROUND(SUM(AV56:AW56),2)</f>
        <v>0</v>
      </c>
      <c r="AU56" s="125">
        <f>'02 - Přístavba - replika ...'!P95</f>
        <v>0</v>
      </c>
      <c r="AV56" s="124">
        <f>'02 - Přístavba - replika ...'!J33</f>
        <v>0</v>
      </c>
      <c r="AW56" s="124">
        <f>'02 - Přístavba - replika ...'!J34</f>
        <v>0</v>
      </c>
      <c r="AX56" s="124">
        <f>'02 - Přístavba - replika ...'!J35</f>
        <v>0</v>
      </c>
      <c r="AY56" s="124">
        <f>'02 - Přístavba - replika ...'!J36</f>
        <v>0</v>
      </c>
      <c r="AZ56" s="124">
        <f>'02 - Přístavba - replika ...'!F33</f>
        <v>0</v>
      </c>
      <c r="BA56" s="124">
        <f>'02 - Přístavba - replika ...'!F34</f>
        <v>0</v>
      </c>
      <c r="BB56" s="124">
        <f>'02 - Přístavba - replika ...'!F35</f>
        <v>0</v>
      </c>
      <c r="BC56" s="124">
        <f>'02 - Přístavba - replika ...'!F36</f>
        <v>0</v>
      </c>
      <c r="BD56" s="126">
        <f>'02 - Přístavba - replika ...'!F37</f>
        <v>0</v>
      </c>
      <c r="BE56" s="7"/>
      <c r="BT56" s="122" t="s">
        <v>80</v>
      </c>
      <c r="BV56" s="122" t="s">
        <v>74</v>
      </c>
      <c r="BW56" s="122" t="s">
        <v>85</v>
      </c>
      <c r="BX56" s="122" t="s">
        <v>5</v>
      </c>
      <c r="CL56" s="122" t="s">
        <v>19</v>
      </c>
      <c r="CM56" s="122" t="s">
        <v>82</v>
      </c>
    </row>
    <row r="57" s="2" customFormat="1" ht="30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3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="2" customFormat="1" ht="6.96" customHeight="1">
      <c r="A58" s="37"/>
      <c r="B58" s="58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43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</sheetData>
  <sheetProtection sheet="1" formatColumns="0" formatRows="0" objects="1" scenarios="1" spinCount="100000" saltValue="ri/gHpBmTHwKKUCoWEMm7fNEQ29EtoNunG5tAa3YfbQlyeNXYCz14MpDf9d/+LbQOYOiX1b1YLSiTCLdpY0X9A==" hashValue="V/TzVHYFQRHBOEwKeOSE0nTE713hyzr3GKhpQiPI4FSaYPxOKzu78Dx5eOZI6kvstkBbr89U9qjpUwlymxm7qA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Kostel - replika bři...'!C2" display="/"/>
    <hyperlink ref="A56" location="'02 - Přístavba - replika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81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82</v>
      </c>
    </row>
    <row r="4" s="1" customFormat="1" ht="24.96" customHeight="1">
      <c r="B4" s="19"/>
      <c r="D4" s="129" t="s">
        <v>86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Kostel sv. Vojtěcha v Liberci - Ostašově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87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88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14. 11. 2024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19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27</v>
      </c>
      <c r="F15" s="37"/>
      <c r="G15" s="37"/>
      <c r="H15" s="37"/>
      <c r="I15" s="131" t="s">
        <v>28</v>
      </c>
      <c r="J15" s="135" t="s">
        <v>19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29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28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31</v>
      </c>
      <c r="E20" s="37"/>
      <c r="F20" s="37"/>
      <c r="G20" s="37"/>
      <c r="H20" s="37"/>
      <c r="I20" s="131" t="s">
        <v>26</v>
      </c>
      <c r="J20" s="135" t="s">
        <v>19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32</v>
      </c>
      <c r="F21" s="37"/>
      <c r="G21" s="37"/>
      <c r="H21" s="37"/>
      <c r="I21" s="131" t="s">
        <v>28</v>
      </c>
      <c r="J21" s="135" t="s">
        <v>19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34</v>
      </c>
      <c r="E23" s="37"/>
      <c r="F23" s="37"/>
      <c r="G23" s="37"/>
      <c r="H23" s="37"/>
      <c r="I23" s="131" t="s">
        <v>26</v>
      </c>
      <c r="J23" s="135" t="s">
        <v>19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35</v>
      </c>
      <c r="F24" s="37"/>
      <c r="G24" s="37"/>
      <c r="H24" s="37"/>
      <c r="I24" s="131" t="s">
        <v>28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36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38</v>
      </c>
      <c r="E30" s="37"/>
      <c r="F30" s="37"/>
      <c r="G30" s="37"/>
      <c r="H30" s="37"/>
      <c r="I30" s="37"/>
      <c r="J30" s="143">
        <f>ROUND(J94,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40</v>
      </c>
      <c r="G32" s="37"/>
      <c r="H32" s="37"/>
      <c r="I32" s="144" t="s">
        <v>39</v>
      </c>
      <c r="J32" s="144" t="s">
        <v>41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42</v>
      </c>
      <c r="E33" s="131" t="s">
        <v>43</v>
      </c>
      <c r="F33" s="146">
        <f>ROUND((SUM(BE94:BE281)),  2)</f>
        <v>0</v>
      </c>
      <c r="G33" s="37"/>
      <c r="H33" s="37"/>
      <c r="I33" s="147">
        <v>0.20999999999999999</v>
      </c>
      <c r="J33" s="146">
        <f>ROUND(((SUM(BE94:BE281))*I33),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44</v>
      </c>
      <c r="F34" s="146">
        <f>ROUND((SUM(BF94:BF281)),  2)</f>
        <v>0</v>
      </c>
      <c r="G34" s="37"/>
      <c r="H34" s="37"/>
      <c r="I34" s="147">
        <v>0.12</v>
      </c>
      <c r="J34" s="146">
        <f>ROUND(((SUM(BF94:BF281))*I34),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45</v>
      </c>
      <c r="F35" s="146">
        <f>ROUND((SUM(BG94:BG281)),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46</v>
      </c>
      <c r="F36" s="146">
        <f>ROUND((SUM(BH94:BH281)),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47</v>
      </c>
      <c r="F37" s="146">
        <f>ROUND((SUM(BI94:BI281)),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48</v>
      </c>
      <c r="E39" s="150"/>
      <c r="F39" s="150"/>
      <c r="G39" s="151" t="s">
        <v>49</v>
      </c>
      <c r="H39" s="152" t="s">
        <v>50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89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Kostel sv. Vojtěcha v Liberci - Ostašově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87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01 - Kostel - replika břidlice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Liberec - Ostašov</v>
      </c>
      <c r="G52" s="39"/>
      <c r="H52" s="39"/>
      <c r="I52" s="31" t="s">
        <v>23</v>
      </c>
      <c r="J52" s="71" t="str">
        <f>IF(J12="","",J12)</f>
        <v>14. 11. 2024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40.05" customHeight="1">
      <c r="A54" s="37"/>
      <c r="B54" s="38"/>
      <c r="C54" s="31" t="s">
        <v>25</v>
      </c>
      <c r="D54" s="39"/>
      <c r="E54" s="39"/>
      <c r="F54" s="26" t="str">
        <f>E15</f>
        <v>STATUTÁRNÍ MĚSTO LIBEREC</v>
      </c>
      <c r="G54" s="39"/>
      <c r="H54" s="39"/>
      <c r="I54" s="31" t="s">
        <v>31</v>
      </c>
      <c r="J54" s="35" t="str">
        <f>E21</f>
        <v xml:space="preserve">AGRAL PLAST spol. s r.o., Chrastavská 46, Liberec 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34</v>
      </c>
      <c r="J55" s="35" t="str">
        <f>E24</f>
        <v>Zuzana Morávková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90</v>
      </c>
      <c r="D57" s="161"/>
      <c r="E57" s="161"/>
      <c r="F57" s="161"/>
      <c r="G57" s="161"/>
      <c r="H57" s="161"/>
      <c r="I57" s="161"/>
      <c r="J57" s="162" t="s">
        <v>91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70</v>
      </c>
      <c r="D59" s="39"/>
      <c r="E59" s="39"/>
      <c r="F59" s="39"/>
      <c r="G59" s="39"/>
      <c r="H59" s="39"/>
      <c r="I59" s="39"/>
      <c r="J59" s="101">
        <f>J94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92</v>
      </c>
    </row>
    <row r="60" s="9" customFormat="1" ht="24.96" customHeight="1">
      <c r="A60" s="9"/>
      <c r="B60" s="164"/>
      <c r="C60" s="165"/>
      <c r="D60" s="166" t="s">
        <v>93</v>
      </c>
      <c r="E60" s="167"/>
      <c r="F60" s="167"/>
      <c r="G60" s="167"/>
      <c r="H60" s="167"/>
      <c r="I60" s="167"/>
      <c r="J60" s="168">
        <f>J95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94</v>
      </c>
      <c r="E61" s="173"/>
      <c r="F61" s="173"/>
      <c r="G61" s="173"/>
      <c r="H61" s="173"/>
      <c r="I61" s="173"/>
      <c r="J61" s="174">
        <f>J96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95</v>
      </c>
      <c r="E62" s="173"/>
      <c r="F62" s="173"/>
      <c r="G62" s="173"/>
      <c r="H62" s="173"/>
      <c r="I62" s="173"/>
      <c r="J62" s="174">
        <f>J99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96</v>
      </c>
      <c r="E63" s="173"/>
      <c r="F63" s="173"/>
      <c r="G63" s="173"/>
      <c r="H63" s="173"/>
      <c r="I63" s="173"/>
      <c r="J63" s="174">
        <f>J110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97</v>
      </c>
      <c r="E64" s="173"/>
      <c r="F64" s="173"/>
      <c r="G64" s="173"/>
      <c r="H64" s="173"/>
      <c r="I64" s="173"/>
      <c r="J64" s="174">
        <f>J147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0"/>
      <c r="C65" s="171"/>
      <c r="D65" s="172" t="s">
        <v>98</v>
      </c>
      <c r="E65" s="173"/>
      <c r="F65" s="173"/>
      <c r="G65" s="173"/>
      <c r="H65" s="173"/>
      <c r="I65" s="173"/>
      <c r="J65" s="174">
        <f>J156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4"/>
      <c r="C66" s="165"/>
      <c r="D66" s="166" t="s">
        <v>99</v>
      </c>
      <c r="E66" s="167"/>
      <c r="F66" s="167"/>
      <c r="G66" s="167"/>
      <c r="H66" s="167"/>
      <c r="I66" s="167"/>
      <c r="J66" s="168">
        <f>J159</f>
        <v>0</v>
      </c>
      <c r="K66" s="165"/>
      <c r="L66" s="16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0"/>
      <c r="C67" s="171"/>
      <c r="D67" s="172" t="s">
        <v>100</v>
      </c>
      <c r="E67" s="173"/>
      <c r="F67" s="173"/>
      <c r="G67" s="173"/>
      <c r="H67" s="173"/>
      <c r="I67" s="173"/>
      <c r="J67" s="174">
        <f>J160</f>
        <v>0</v>
      </c>
      <c r="K67" s="171"/>
      <c r="L67" s="17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0"/>
      <c r="C68" s="171"/>
      <c r="D68" s="172" t="s">
        <v>101</v>
      </c>
      <c r="E68" s="173"/>
      <c r="F68" s="173"/>
      <c r="G68" s="173"/>
      <c r="H68" s="173"/>
      <c r="I68" s="173"/>
      <c r="J68" s="174">
        <f>J162</f>
        <v>0</v>
      </c>
      <c r="K68" s="171"/>
      <c r="L68" s="17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0"/>
      <c r="C69" s="171"/>
      <c r="D69" s="172" t="s">
        <v>102</v>
      </c>
      <c r="E69" s="173"/>
      <c r="F69" s="173"/>
      <c r="G69" s="173"/>
      <c r="H69" s="173"/>
      <c r="I69" s="173"/>
      <c r="J69" s="174">
        <f>J212</f>
        <v>0</v>
      </c>
      <c r="K69" s="171"/>
      <c r="L69" s="17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0"/>
      <c r="C70" s="171"/>
      <c r="D70" s="172" t="s">
        <v>103</v>
      </c>
      <c r="E70" s="173"/>
      <c r="F70" s="173"/>
      <c r="G70" s="173"/>
      <c r="H70" s="173"/>
      <c r="I70" s="173"/>
      <c r="J70" s="174">
        <f>J224</f>
        <v>0</v>
      </c>
      <c r="K70" s="171"/>
      <c r="L70" s="17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0"/>
      <c r="C71" s="171"/>
      <c r="D71" s="172" t="s">
        <v>104</v>
      </c>
      <c r="E71" s="173"/>
      <c r="F71" s="173"/>
      <c r="G71" s="173"/>
      <c r="H71" s="173"/>
      <c r="I71" s="173"/>
      <c r="J71" s="174">
        <f>J245</f>
        <v>0</v>
      </c>
      <c r="K71" s="171"/>
      <c r="L71" s="17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0"/>
      <c r="C72" s="171"/>
      <c r="D72" s="172" t="s">
        <v>105</v>
      </c>
      <c r="E72" s="173"/>
      <c r="F72" s="173"/>
      <c r="G72" s="173"/>
      <c r="H72" s="173"/>
      <c r="I72" s="173"/>
      <c r="J72" s="174">
        <f>J262</f>
        <v>0</v>
      </c>
      <c r="K72" s="171"/>
      <c r="L72" s="17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0"/>
      <c r="C73" s="171"/>
      <c r="D73" s="172" t="s">
        <v>106</v>
      </c>
      <c r="E73" s="173"/>
      <c r="F73" s="173"/>
      <c r="G73" s="173"/>
      <c r="H73" s="173"/>
      <c r="I73" s="173"/>
      <c r="J73" s="174">
        <f>J273</f>
        <v>0</v>
      </c>
      <c r="K73" s="171"/>
      <c r="L73" s="17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64"/>
      <c r="C74" s="165"/>
      <c r="D74" s="166" t="s">
        <v>107</v>
      </c>
      <c r="E74" s="167"/>
      <c r="F74" s="167"/>
      <c r="G74" s="167"/>
      <c r="H74" s="167"/>
      <c r="I74" s="167"/>
      <c r="J74" s="168">
        <f>J278</f>
        <v>0</v>
      </c>
      <c r="K74" s="165"/>
      <c r="L74" s="16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2" customFormat="1" ht="21.84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58"/>
      <c r="C76" s="59"/>
      <c r="D76" s="59"/>
      <c r="E76" s="59"/>
      <c r="F76" s="59"/>
      <c r="G76" s="59"/>
      <c r="H76" s="59"/>
      <c r="I76" s="59"/>
      <c r="J76" s="59"/>
      <c r="K76" s="5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80" s="2" customFormat="1" ht="6.96" customHeight="1">
      <c r="A80" s="37"/>
      <c r="B80" s="60"/>
      <c r="C80" s="61"/>
      <c r="D80" s="61"/>
      <c r="E80" s="61"/>
      <c r="F80" s="61"/>
      <c r="G80" s="61"/>
      <c r="H80" s="61"/>
      <c r="I80" s="61"/>
      <c r="J80" s="61"/>
      <c r="K80" s="61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24.96" customHeight="1">
      <c r="A81" s="37"/>
      <c r="B81" s="38"/>
      <c r="C81" s="22" t="s">
        <v>108</v>
      </c>
      <c r="D81" s="39"/>
      <c r="E81" s="39"/>
      <c r="F81" s="39"/>
      <c r="G81" s="39"/>
      <c r="H81" s="39"/>
      <c r="I81" s="39"/>
      <c r="J81" s="39"/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2" customHeight="1">
      <c r="A83" s="37"/>
      <c r="B83" s="38"/>
      <c r="C83" s="31" t="s">
        <v>16</v>
      </c>
      <c r="D83" s="39"/>
      <c r="E83" s="39"/>
      <c r="F83" s="39"/>
      <c r="G83" s="39"/>
      <c r="H83" s="39"/>
      <c r="I83" s="39"/>
      <c r="J83" s="39"/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6.5" customHeight="1">
      <c r="A84" s="37"/>
      <c r="B84" s="38"/>
      <c r="C84" s="39"/>
      <c r="D84" s="39"/>
      <c r="E84" s="159" t="str">
        <f>E7</f>
        <v>Kostel sv. Vojtěcha v Liberci - Ostašově</v>
      </c>
      <c r="F84" s="31"/>
      <c r="G84" s="31"/>
      <c r="H84" s="31"/>
      <c r="I84" s="39"/>
      <c r="J84" s="39"/>
      <c r="K84" s="39"/>
      <c r="L84" s="13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2" customHeight="1">
      <c r="A85" s="37"/>
      <c r="B85" s="38"/>
      <c r="C85" s="31" t="s">
        <v>87</v>
      </c>
      <c r="D85" s="39"/>
      <c r="E85" s="39"/>
      <c r="F85" s="39"/>
      <c r="G85" s="39"/>
      <c r="H85" s="39"/>
      <c r="I85" s="39"/>
      <c r="J85" s="39"/>
      <c r="K85" s="39"/>
      <c r="L85" s="13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6.5" customHeight="1">
      <c r="A86" s="37"/>
      <c r="B86" s="38"/>
      <c r="C86" s="39"/>
      <c r="D86" s="39"/>
      <c r="E86" s="68" t="str">
        <f>E9</f>
        <v>01 - Kostel - replika břidlice</v>
      </c>
      <c r="F86" s="39"/>
      <c r="G86" s="39"/>
      <c r="H86" s="39"/>
      <c r="I86" s="39"/>
      <c r="J86" s="39"/>
      <c r="K86" s="39"/>
      <c r="L86" s="13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6.96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3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21</v>
      </c>
      <c r="D88" s="39"/>
      <c r="E88" s="39"/>
      <c r="F88" s="26" t="str">
        <f>F12</f>
        <v>Liberec - Ostašov</v>
      </c>
      <c r="G88" s="39"/>
      <c r="H88" s="39"/>
      <c r="I88" s="31" t="s">
        <v>23</v>
      </c>
      <c r="J88" s="71" t="str">
        <f>IF(J12="","",J12)</f>
        <v>14. 11. 2024</v>
      </c>
      <c r="K88" s="39"/>
      <c r="L88" s="13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6.96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3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40.05" customHeight="1">
      <c r="A90" s="37"/>
      <c r="B90" s="38"/>
      <c r="C90" s="31" t="s">
        <v>25</v>
      </c>
      <c r="D90" s="39"/>
      <c r="E90" s="39"/>
      <c r="F90" s="26" t="str">
        <f>E15</f>
        <v>STATUTÁRNÍ MĚSTO LIBEREC</v>
      </c>
      <c r="G90" s="39"/>
      <c r="H90" s="39"/>
      <c r="I90" s="31" t="s">
        <v>31</v>
      </c>
      <c r="J90" s="35" t="str">
        <f>E21</f>
        <v xml:space="preserve">AGRAL PLAST spol. s r.o., Chrastavská 46, Liberec </v>
      </c>
      <c r="K90" s="39"/>
      <c r="L90" s="13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29</v>
      </c>
      <c r="D91" s="39"/>
      <c r="E91" s="39"/>
      <c r="F91" s="26" t="str">
        <f>IF(E18="","",E18)</f>
        <v>Vyplň údaj</v>
      </c>
      <c r="G91" s="39"/>
      <c r="H91" s="39"/>
      <c r="I91" s="31" t="s">
        <v>34</v>
      </c>
      <c r="J91" s="35" t="str">
        <f>E24</f>
        <v>Zuzana Morávková</v>
      </c>
      <c r="K91" s="39"/>
      <c r="L91" s="133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0.32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133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11" customFormat="1" ht="29.28" customHeight="1">
      <c r="A93" s="176"/>
      <c r="B93" s="177"/>
      <c r="C93" s="178" t="s">
        <v>109</v>
      </c>
      <c r="D93" s="179" t="s">
        <v>57</v>
      </c>
      <c r="E93" s="179" t="s">
        <v>53</v>
      </c>
      <c r="F93" s="179" t="s">
        <v>54</v>
      </c>
      <c r="G93" s="179" t="s">
        <v>110</v>
      </c>
      <c r="H93" s="179" t="s">
        <v>111</v>
      </c>
      <c r="I93" s="179" t="s">
        <v>112</v>
      </c>
      <c r="J93" s="179" t="s">
        <v>91</v>
      </c>
      <c r="K93" s="180" t="s">
        <v>113</v>
      </c>
      <c r="L93" s="181"/>
      <c r="M93" s="91" t="s">
        <v>19</v>
      </c>
      <c r="N93" s="92" t="s">
        <v>42</v>
      </c>
      <c r="O93" s="92" t="s">
        <v>114</v>
      </c>
      <c r="P93" s="92" t="s">
        <v>115</v>
      </c>
      <c r="Q93" s="92" t="s">
        <v>116</v>
      </c>
      <c r="R93" s="92" t="s">
        <v>117</v>
      </c>
      <c r="S93" s="92" t="s">
        <v>118</v>
      </c>
      <c r="T93" s="93" t="s">
        <v>119</v>
      </c>
      <c r="U93" s="176"/>
      <c r="V93" s="176"/>
      <c r="W93" s="176"/>
      <c r="X93" s="176"/>
      <c r="Y93" s="176"/>
      <c r="Z93" s="176"/>
      <c r="AA93" s="176"/>
      <c r="AB93" s="176"/>
      <c r="AC93" s="176"/>
      <c r="AD93" s="176"/>
      <c r="AE93" s="176"/>
    </row>
    <row r="94" s="2" customFormat="1" ht="22.8" customHeight="1">
      <c r="A94" s="37"/>
      <c r="B94" s="38"/>
      <c r="C94" s="98" t="s">
        <v>120</v>
      </c>
      <c r="D94" s="39"/>
      <c r="E94" s="39"/>
      <c r="F94" s="39"/>
      <c r="G94" s="39"/>
      <c r="H94" s="39"/>
      <c r="I94" s="39"/>
      <c r="J94" s="182">
        <f>BK94</f>
        <v>0</v>
      </c>
      <c r="K94" s="39"/>
      <c r="L94" s="43"/>
      <c r="M94" s="94"/>
      <c r="N94" s="183"/>
      <c r="O94" s="95"/>
      <c r="P94" s="184">
        <f>P95+P159+P278</f>
        <v>0</v>
      </c>
      <c r="Q94" s="95"/>
      <c r="R94" s="184">
        <f>R95+R159+R278</f>
        <v>46.943775029999998</v>
      </c>
      <c r="S94" s="95"/>
      <c r="T94" s="185">
        <f>T95+T159+T278</f>
        <v>43.178341180000004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6" t="s">
        <v>71</v>
      </c>
      <c r="AU94" s="16" t="s">
        <v>92</v>
      </c>
      <c r="BK94" s="186">
        <f>BK95+BK159+BK278</f>
        <v>0</v>
      </c>
    </row>
    <row r="95" s="12" customFormat="1" ht="25.92" customHeight="1">
      <c r="A95" s="12"/>
      <c r="B95" s="187"/>
      <c r="C95" s="188"/>
      <c r="D95" s="189" t="s">
        <v>71</v>
      </c>
      <c r="E95" s="190" t="s">
        <v>121</v>
      </c>
      <c r="F95" s="190" t="s">
        <v>122</v>
      </c>
      <c r="G95" s="188"/>
      <c r="H95" s="188"/>
      <c r="I95" s="191"/>
      <c r="J95" s="192">
        <f>BK95</f>
        <v>0</v>
      </c>
      <c r="K95" s="188"/>
      <c r="L95" s="193"/>
      <c r="M95" s="194"/>
      <c r="N95" s="195"/>
      <c r="O95" s="195"/>
      <c r="P95" s="196">
        <f>P96+P99+P110+P147+P156</f>
        <v>0</v>
      </c>
      <c r="Q95" s="195"/>
      <c r="R95" s="196">
        <f>R96+R99+R110+R147+R156</f>
        <v>30.563165340000001</v>
      </c>
      <c r="S95" s="195"/>
      <c r="T95" s="197">
        <f>T96+T99+T110+T147+T156</f>
        <v>29.138376000000001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98" t="s">
        <v>80</v>
      </c>
      <c r="AT95" s="199" t="s">
        <v>71</v>
      </c>
      <c r="AU95" s="199" t="s">
        <v>72</v>
      </c>
      <c r="AY95" s="198" t="s">
        <v>123</v>
      </c>
      <c r="BK95" s="200">
        <f>BK96+BK99+BK110+BK147+BK156</f>
        <v>0</v>
      </c>
    </row>
    <row r="96" s="12" customFormat="1" ht="22.8" customHeight="1">
      <c r="A96" s="12"/>
      <c r="B96" s="187"/>
      <c r="C96" s="188"/>
      <c r="D96" s="189" t="s">
        <v>71</v>
      </c>
      <c r="E96" s="201" t="s">
        <v>124</v>
      </c>
      <c r="F96" s="201" t="s">
        <v>125</v>
      </c>
      <c r="G96" s="188"/>
      <c r="H96" s="188"/>
      <c r="I96" s="191"/>
      <c r="J96" s="202">
        <f>BK96</f>
        <v>0</v>
      </c>
      <c r="K96" s="188"/>
      <c r="L96" s="193"/>
      <c r="M96" s="194"/>
      <c r="N96" s="195"/>
      <c r="O96" s="195"/>
      <c r="P96" s="196">
        <f>SUM(P97:P98)</f>
        <v>0</v>
      </c>
      <c r="Q96" s="195"/>
      <c r="R96" s="196">
        <f>SUM(R97:R98)</f>
        <v>26.633117500000001</v>
      </c>
      <c r="S96" s="195"/>
      <c r="T96" s="197">
        <f>SUM(T97:T98)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98" t="s">
        <v>80</v>
      </c>
      <c r="AT96" s="199" t="s">
        <v>71</v>
      </c>
      <c r="AU96" s="199" t="s">
        <v>80</v>
      </c>
      <c r="AY96" s="198" t="s">
        <v>123</v>
      </c>
      <c r="BK96" s="200">
        <f>SUM(BK97:BK98)</f>
        <v>0</v>
      </c>
    </row>
    <row r="97" s="2" customFormat="1" ht="24.15" customHeight="1">
      <c r="A97" s="37"/>
      <c r="B97" s="38"/>
      <c r="C97" s="203" t="s">
        <v>80</v>
      </c>
      <c r="D97" s="203" t="s">
        <v>126</v>
      </c>
      <c r="E97" s="204" t="s">
        <v>127</v>
      </c>
      <c r="F97" s="205" t="s">
        <v>128</v>
      </c>
      <c r="G97" s="206" t="s">
        <v>129</v>
      </c>
      <c r="H97" s="207">
        <v>13.955</v>
      </c>
      <c r="I97" s="208"/>
      <c r="J97" s="209">
        <f>ROUND(I97*H97,2)</f>
        <v>0</v>
      </c>
      <c r="K97" s="205" t="s">
        <v>130</v>
      </c>
      <c r="L97" s="43"/>
      <c r="M97" s="210" t="s">
        <v>19</v>
      </c>
      <c r="N97" s="211" t="s">
        <v>43</v>
      </c>
      <c r="O97" s="83"/>
      <c r="P97" s="212">
        <f>O97*H97</f>
        <v>0</v>
      </c>
      <c r="Q97" s="212">
        <v>1.9085000000000001</v>
      </c>
      <c r="R97" s="212">
        <f>Q97*H97</f>
        <v>26.633117500000001</v>
      </c>
      <c r="S97" s="212">
        <v>0</v>
      </c>
      <c r="T97" s="213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4" t="s">
        <v>131</v>
      </c>
      <c r="AT97" s="214" t="s">
        <v>126</v>
      </c>
      <c r="AU97" s="214" t="s">
        <v>82</v>
      </c>
      <c r="AY97" s="16" t="s">
        <v>123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6" t="s">
        <v>80</v>
      </c>
      <c r="BK97" s="215">
        <f>ROUND(I97*H97,2)</f>
        <v>0</v>
      </c>
      <c r="BL97" s="16" t="s">
        <v>131</v>
      </c>
      <c r="BM97" s="214" t="s">
        <v>132</v>
      </c>
    </row>
    <row r="98" s="2" customFormat="1">
      <c r="A98" s="37"/>
      <c r="B98" s="38"/>
      <c r="C98" s="39"/>
      <c r="D98" s="216" t="s">
        <v>133</v>
      </c>
      <c r="E98" s="39"/>
      <c r="F98" s="217" t="s">
        <v>134</v>
      </c>
      <c r="G98" s="39"/>
      <c r="H98" s="39"/>
      <c r="I98" s="218"/>
      <c r="J98" s="39"/>
      <c r="K98" s="39"/>
      <c r="L98" s="43"/>
      <c r="M98" s="219"/>
      <c r="N98" s="220"/>
      <c r="O98" s="83"/>
      <c r="P98" s="83"/>
      <c r="Q98" s="83"/>
      <c r="R98" s="83"/>
      <c r="S98" s="83"/>
      <c r="T98" s="84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6" t="s">
        <v>133</v>
      </c>
      <c r="AU98" s="16" t="s">
        <v>82</v>
      </c>
    </row>
    <row r="99" s="12" customFormat="1" ht="22.8" customHeight="1">
      <c r="A99" s="12"/>
      <c r="B99" s="187"/>
      <c r="C99" s="188"/>
      <c r="D99" s="189" t="s">
        <v>71</v>
      </c>
      <c r="E99" s="201" t="s">
        <v>135</v>
      </c>
      <c r="F99" s="201" t="s">
        <v>136</v>
      </c>
      <c r="G99" s="188"/>
      <c r="H99" s="188"/>
      <c r="I99" s="191"/>
      <c r="J99" s="202">
        <f>BK99</f>
        <v>0</v>
      </c>
      <c r="K99" s="188"/>
      <c r="L99" s="193"/>
      <c r="M99" s="194"/>
      <c r="N99" s="195"/>
      <c r="O99" s="195"/>
      <c r="P99" s="196">
        <f>SUM(P100:P109)</f>
        <v>0</v>
      </c>
      <c r="Q99" s="195"/>
      <c r="R99" s="196">
        <f>SUM(R100:R109)</f>
        <v>2.65584284</v>
      </c>
      <c r="S99" s="195"/>
      <c r="T99" s="197">
        <f>SUM(T100:T109)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198" t="s">
        <v>80</v>
      </c>
      <c r="AT99" s="199" t="s">
        <v>71</v>
      </c>
      <c r="AU99" s="199" t="s">
        <v>80</v>
      </c>
      <c r="AY99" s="198" t="s">
        <v>123</v>
      </c>
      <c r="BK99" s="200">
        <f>SUM(BK100:BK109)</f>
        <v>0</v>
      </c>
    </row>
    <row r="100" s="2" customFormat="1" ht="33" customHeight="1">
      <c r="A100" s="37"/>
      <c r="B100" s="38"/>
      <c r="C100" s="203" t="s">
        <v>82</v>
      </c>
      <c r="D100" s="203" t="s">
        <v>126</v>
      </c>
      <c r="E100" s="204" t="s">
        <v>137</v>
      </c>
      <c r="F100" s="205" t="s">
        <v>138</v>
      </c>
      <c r="G100" s="206" t="s">
        <v>139</v>
      </c>
      <c r="H100" s="207">
        <v>13.483000000000001</v>
      </c>
      <c r="I100" s="208"/>
      <c r="J100" s="209">
        <f>ROUND(I100*H100,2)</f>
        <v>0</v>
      </c>
      <c r="K100" s="205" t="s">
        <v>130</v>
      </c>
      <c r="L100" s="43"/>
      <c r="M100" s="210" t="s">
        <v>19</v>
      </c>
      <c r="N100" s="211" t="s">
        <v>43</v>
      </c>
      <c r="O100" s="83"/>
      <c r="P100" s="212">
        <f>O100*H100</f>
        <v>0</v>
      </c>
      <c r="Q100" s="212">
        <v>0.0064999999999999997</v>
      </c>
      <c r="R100" s="212">
        <f>Q100*H100</f>
        <v>0.087639499999999995</v>
      </c>
      <c r="S100" s="212">
        <v>0</v>
      </c>
      <c r="T100" s="213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14" t="s">
        <v>131</v>
      </c>
      <c r="AT100" s="214" t="s">
        <v>126</v>
      </c>
      <c r="AU100" s="214" t="s">
        <v>82</v>
      </c>
      <c r="AY100" s="16" t="s">
        <v>123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6" t="s">
        <v>80</v>
      </c>
      <c r="BK100" s="215">
        <f>ROUND(I100*H100,2)</f>
        <v>0</v>
      </c>
      <c r="BL100" s="16" t="s">
        <v>131</v>
      </c>
      <c r="BM100" s="214" t="s">
        <v>140</v>
      </c>
    </row>
    <row r="101" s="2" customFormat="1">
      <c r="A101" s="37"/>
      <c r="B101" s="38"/>
      <c r="C101" s="39"/>
      <c r="D101" s="216" t="s">
        <v>133</v>
      </c>
      <c r="E101" s="39"/>
      <c r="F101" s="217" t="s">
        <v>141</v>
      </c>
      <c r="G101" s="39"/>
      <c r="H101" s="39"/>
      <c r="I101" s="218"/>
      <c r="J101" s="39"/>
      <c r="K101" s="39"/>
      <c r="L101" s="43"/>
      <c r="M101" s="219"/>
      <c r="N101" s="220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133</v>
      </c>
      <c r="AU101" s="16" t="s">
        <v>82</v>
      </c>
    </row>
    <row r="102" s="2" customFormat="1" ht="44.25" customHeight="1">
      <c r="A102" s="37"/>
      <c r="B102" s="38"/>
      <c r="C102" s="203" t="s">
        <v>124</v>
      </c>
      <c r="D102" s="203" t="s">
        <v>126</v>
      </c>
      <c r="E102" s="204" t="s">
        <v>142</v>
      </c>
      <c r="F102" s="205" t="s">
        <v>143</v>
      </c>
      <c r="G102" s="206" t="s">
        <v>139</v>
      </c>
      <c r="H102" s="207">
        <v>13.483000000000001</v>
      </c>
      <c r="I102" s="208"/>
      <c r="J102" s="209">
        <f>ROUND(I102*H102,2)</f>
        <v>0</v>
      </c>
      <c r="K102" s="205" t="s">
        <v>130</v>
      </c>
      <c r="L102" s="43"/>
      <c r="M102" s="210" t="s">
        <v>19</v>
      </c>
      <c r="N102" s="211" t="s">
        <v>43</v>
      </c>
      <c r="O102" s="83"/>
      <c r="P102" s="212">
        <f>O102*H102</f>
        <v>0</v>
      </c>
      <c r="Q102" s="212">
        <v>0.018380000000000001</v>
      </c>
      <c r="R102" s="212">
        <f>Q102*H102</f>
        <v>0.24781754000000003</v>
      </c>
      <c r="S102" s="212">
        <v>0</v>
      </c>
      <c r="T102" s="213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14" t="s">
        <v>131</v>
      </c>
      <c r="AT102" s="214" t="s">
        <v>126</v>
      </c>
      <c r="AU102" s="214" t="s">
        <v>82</v>
      </c>
      <c r="AY102" s="16" t="s">
        <v>123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6" t="s">
        <v>80</v>
      </c>
      <c r="BK102" s="215">
        <f>ROUND(I102*H102,2)</f>
        <v>0</v>
      </c>
      <c r="BL102" s="16" t="s">
        <v>131</v>
      </c>
      <c r="BM102" s="214" t="s">
        <v>144</v>
      </c>
    </row>
    <row r="103" s="2" customFormat="1">
      <c r="A103" s="37"/>
      <c r="B103" s="38"/>
      <c r="C103" s="39"/>
      <c r="D103" s="216" t="s">
        <v>133</v>
      </c>
      <c r="E103" s="39"/>
      <c r="F103" s="217" t="s">
        <v>145</v>
      </c>
      <c r="G103" s="39"/>
      <c r="H103" s="39"/>
      <c r="I103" s="218"/>
      <c r="J103" s="39"/>
      <c r="K103" s="39"/>
      <c r="L103" s="43"/>
      <c r="M103" s="219"/>
      <c r="N103" s="220"/>
      <c r="O103" s="83"/>
      <c r="P103" s="83"/>
      <c r="Q103" s="83"/>
      <c r="R103" s="83"/>
      <c r="S103" s="83"/>
      <c r="T103" s="84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6" t="s">
        <v>133</v>
      </c>
      <c r="AU103" s="16" t="s">
        <v>82</v>
      </c>
    </row>
    <row r="104" s="2" customFormat="1" ht="24.15" customHeight="1">
      <c r="A104" s="37"/>
      <c r="B104" s="38"/>
      <c r="C104" s="203" t="s">
        <v>131</v>
      </c>
      <c r="D104" s="203" t="s">
        <v>126</v>
      </c>
      <c r="E104" s="204" t="s">
        <v>146</v>
      </c>
      <c r="F104" s="205" t="s">
        <v>147</v>
      </c>
      <c r="G104" s="206" t="s">
        <v>139</v>
      </c>
      <c r="H104" s="207">
        <v>33.707999999999998</v>
      </c>
      <c r="I104" s="208"/>
      <c r="J104" s="209">
        <f>ROUND(I104*H104,2)</f>
        <v>0</v>
      </c>
      <c r="K104" s="205" t="s">
        <v>19</v>
      </c>
      <c r="L104" s="43"/>
      <c r="M104" s="210" t="s">
        <v>19</v>
      </c>
      <c r="N104" s="211" t="s">
        <v>43</v>
      </c>
      <c r="O104" s="83"/>
      <c r="P104" s="212">
        <f>O104*H104</f>
        <v>0</v>
      </c>
      <c r="Q104" s="212">
        <v>0.0073499999999999998</v>
      </c>
      <c r="R104" s="212">
        <f>Q104*H104</f>
        <v>0.24775379999999997</v>
      </c>
      <c r="S104" s="212">
        <v>0</v>
      </c>
      <c r="T104" s="213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14" t="s">
        <v>131</v>
      </c>
      <c r="AT104" s="214" t="s">
        <v>126</v>
      </c>
      <c r="AU104" s="214" t="s">
        <v>82</v>
      </c>
      <c r="AY104" s="16" t="s">
        <v>123</v>
      </c>
      <c r="BE104" s="215">
        <f>IF(N104="základní",J104,0)</f>
        <v>0</v>
      </c>
      <c r="BF104" s="215">
        <f>IF(N104="snížená",J104,0)</f>
        <v>0</v>
      </c>
      <c r="BG104" s="215">
        <f>IF(N104="zákl. přenesená",J104,0)</f>
        <v>0</v>
      </c>
      <c r="BH104" s="215">
        <f>IF(N104="sníž. přenesená",J104,0)</f>
        <v>0</v>
      </c>
      <c r="BI104" s="215">
        <f>IF(N104="nulová",J104,0)</f>
        <v>0</v>
      </c>
      <c r="BJ104" s="16" t="s">
        <v>80</v>
      </c>
      <c r="BK104" s="215">
        <f>ROUND(I104*H104,2)</f>
        <v>0</v>
      </c>
      <c r="BL104" s="16" t="s">
        <v>131</v>
      </c>
      <c r="BM104" s="214" t="s">
        <v>148</v>
      </c>
    </row>
    <row r="105" s="2" customFormat="1" ht="24.15" customHeight="1">
      <c r="A105" s="37"/>
      <c r="B105" s="38"/>
      <c r="C105" s="203" t="s">
        <v>149</v>
      </c>
      <c r="D105" s="203" t="s">
        <v>126</v>
      </c>
      <c r="E105" s="204" t="s">
        <v>150</v>
      </c>
      <c r="F105" s="205" t="s">
        <v>151</v>
      </c>
      <c r="G105" s="206" t="s">
        <v>139</v>
      </c>
      <c r="H105" s="207">
        <v>33.707999999999998</v>
      </c>
      <c r="I105" s="208"/>
      <c r="J105" s="209">
        <f>ROUND(I105*H105,2)</f>
        <v>0</v>
      </c>
      <c r="K105" s="205" t="s">
        <v>19</v>
      </c>
      <c r="L105" s="43"/>
      <c r="M105" s="210" t="s">
        <v>19</v>
      </c>
      <c r="N105" s="211" t="s">
        <v>43</v>
      </c>
      <c r="O105" s="83"/>
      <c r="P105" s="212">
        <f>O105*H105</f>
        <v>0</v>
      </c>
      <c r="Q105" s="212">
        <v>0.026360000000000001</v>
      </c>
      <c r="R105" s="212">
        <f>Q105*H105</f>
        <v>0.88854288000000003</v>
      </c>
      <c r="S105" s="212">
        <v>0</v>
      </c>
      <c r="T105" s="213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14" t="s">
        <v>131</v>
      </c>
      <c r="AT105" s="214" t="s">
        <v>126</v>
      </c>
      <c r="AU105" s="214" t="s">
        <v>82</v>
      </c>
      <c r="AY105" s="16" t="s">
        <v>123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6" t="s">
        <v>80</v>
      </c>
      <c r="BK105" s="215">
        <f>ROUND(I105*H105,2)</f>
        <v>0</v>
      </c>
      <c r="BL105" s="16" t="s">
        <v>131</v>
      </c>
      <c r="BM105" s="214" t="s">
        <v>152</v>
      </c>
    </row>
    <row r="106" s="2" customFormat="1" ht="37.8" customHeight="1">
      <c r="A106" s="37"/>
      <c r="B106" s="38"/>
      <c r="C106" s="203" t="s">
        <v>135</v>
      </c>
      <c r="D106" s="203" t="s">
        <v>126</v>
      </c>
      <c r="E106" s="204" t="s">
        <v>153</v>
      </c>
      <c r="F106" s="205" t="s">
        <v>154</v>
      </c>
      <c r="G106" s="206" t="s">
        <v>139</v>
      </c>
      <c r="H106" s="207">
        <v>185.26400000000001</v>
      </c>
      <c r="I106" s="208"/>
      <c r="J106" s="209">
        <f>ROUND(I106*H106,2)</f>
        <v>0</v>
      </c>
      <c r="K106" s="205" t="s">
        <v>155</v>
      </c>
      <c r="L106" s="43"/>
      <c r="M106" s="210" t="s">
        <v>19</v>
      </c>
      <c r="N106" s="211" t="s">
        <v>43</v>
      </c>
      <c r="O106" s="83"/>
      <c r="P106" s="212">
        <f>O106*H106</f>
        <v>0</v>
      </c>
      <c r="Q106" s="212">
        <v>0.0045799999999999999</v>
      </c>
      <c r="R106" s="212">
        <f>Q106*H106</f>
        <v>0.84850912000000001</v>
      </c>
      <c r="S106" s="212">
        <v>0</v>
      </c>
      <c r="T106" s="213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14" t="s">
        <v>131</v>
      </c>
      <c r="AT106" s="214" t="s">
        <v>126</v>
      </c>
      <c r="AU106" s="214" t="s">
        <v>82</v>
      </c>
      <c r="AY106" s="16" t="s">
        <v>123</v>
      </c>
      <c r="BE106" s="215">
        <f>IF(N106="základní",J106,0)</f>
        <v>0</v>
      </c>
      <c r="BF106" s="215">
        <f>IF(N106="snížená",J106,0)</f>
        <v>0</v>
      </c>
      <c r="BG106" s="215">
        <f>IF(N106="zákl. přenesená",J106,0)</f>
        <v>0</v>
      </c>
      <c r="BH106" s="215">
        <f>IF(N106="sníž. přenesená",J106,0)</f>
        <v>0</v>
      </c>
      <c r="BI106" s="215">
        <f>IF(N106="nulová",J106,0)</f>
        <v>0</v>
      </c>
      <c r="BJ106" s="16" t="s">
        <v>80</v>
      </c>
      <c r="BK106" s="215">
        <f>ROUND(I106*H106,2)</f>
        <v>0</v>
      </c>
      <c r="BL106" s="16" t="s">
        <v>131</v>
      </c>
      <c r="BM106" s="214" t="s">
        <v>156</v>
      </c>
    </row>
    <row r="107" s="2" customFormat="1">
      <c r="A107" s="37"/>
      <c r="B107" s="38"/>
      <c r="C107" s="39"/>
      <c r="D107" s="216" t="s">
        <v>133</v>
      </c>
      <c r="E107" s="39"/>
      <c r="F107" s="217" t="s">
        <v>157</v>
      </c>
      <c r="G107" s="39"/>
      <c r="H107" s="39"/>
      <c r="I107" s="218"/>
      <c r="J107" s="39"/>
      <c r="K107" s="39"/>
      <c r="L107" s="43"/>
      <c r="M107" s="219"/>
      <c r="N107" s="220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133</v>
      </c>
      <c r="AU107" s="16" t="s">
        <v>82</v>
      </c>
    </row>
    <row r="108" s="2" customFormat="1" ht="37.8" customHeight="1">
      <c r="A108" s="37"/>
      <c r="B108" s="38"/>
      <c r="C108" s="203" t="s">
        <v>158</v>
      </c>
      <c r="D108" s="203" t="s">
        <v>126</v>
      </c>
      <c r="E108" s="204" t="s">
        <v>159</v>
      </c>
      <c r="F108" s="205" t="s">
        <v>160</v>
      </c>
      <c r="G108" s="206" t="s">
        <v>139</v>
      </c>
      <c r="H108" s="207">
        <v>65.799999999999997</v>
      </c>
      <c r="I108" s="208"/>
      <c r="J108" s="209">
        <f>ROUND(I108*H108,2)</f>
        <v>0</v>
      </c>
      <c r="K108" s="205" t="s">
        <v>155</v>
      </c>
      <c r="L108" s="43"/>
      <c r="M108" s="210" t="s">
        <v>19</v>
      </c>
      <c r="N108" s="211" t="s">
        <v>43</v>
      </c>
      <c r="O108" s="83"/>
      <c r="P108" s="212">
        <f>O108*H108</f>
        <v>0</v>
      </c>
      <c r="Q108" s="212">
        <v>0.0051000000000000004</v>
      </c>
      <c r="R108" s="212">
        <f>Q108*H108</f>
        <v>0.33557999999999999</v>
      </c>
      <c r="S108" s="212">
        <v>0</v>
      </c>
      <c r="T108" s="213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14" t="s">
        <v>131</v>
      </c>
      <c r="AT108" s="214" t="s">
        <v>126</v>
      </c>
      <c r="AU108" s="214" t="s">
        <v>82</v>
      </c>
      <c r="AY108" s="16" t="s">
        <v>123</v>
      </c>
      <c r="BE108" s="215">
        <f>IF(N108="základní",J108,0)</f>
        <v>0</v>
      </c>
      <c r="BF108" s="215">
        <f>IF(N108="snížená",J108,0)</f>
        <v>0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6" t="s">
        <v>80</v>
      </c>
      <c r="BK108" s="215">
        <f>ROUND(I108*H108,2)</f>
        <v>0</v>
      </c>
      <c r="BL108" s="16" t="s">
        <v>131</v>
      </c>
      <c r="BM108" s="214" t="s">
        <v>161</v>
      </c>
    </row>
    <row r="109" s="2" customFormat="1">
      <c r="A109" s="37"/>
      <c r="B109" s="38"/>
      <c r="C109" s="39"/>
      <c r="D109" s="216" t="s">
        <v>133</v>
      </c>
      <c r="E109" s="39"/>
      <c r="F109" s="217" t="s">
        <v>162</v>
      </c>
      <c r="G109" s="39"/>
      <c r="H109" s="39"/>
      <c r="I109" s="218"/>
      <c r="J109" s="39"/>
      <c r="K109" s="39"/>
      <c r="L109" s="43"/>
      <c r="M109" s="219"/>
      <c r="N109" s="220"/>
      <c r="O109" s="83"/>
      <c r="P109" s="83"/>
      <c r="Q109" s="83"/>
      <c r="R109" s="83"/>
      <c r="S109" s="83"/>
      <c r="T109" s="84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6" t="s">
        <v>133</v>
      </c>
      <c r="AU109" s="16" t="s">
        <v>82</v>
      </c>
    </row>
    <row r="110" s="12" customFormat="1" ht="22.8" customHeight="1">
      <c r="A110" s="12"/>
      <c r="B110" s="187"/>
      <c r="C110" s="188"/>
      <c r="D110" s="189" t="s">
        <v>71</v>
      </c>
      <c r="E110" s="201" t="s">
        <v>163</v>
      </c>
      <c r="F110" s="201" t="s">
        <v>164</v>
      </c>
      <c r="G110" s="188"/>
      <c r="H110" s="188"/>
      <c r="I110" s="191"/>
      <c r="J110" s="202">
        <f>BK110</f>
        <v>0</v>
      </c>
      <c r="K110" s="188"/>
      <c r="L110" s="193"/>
      <c r="M110" s="194"/>
      <c r="N110" s="195"/>
      <c r="O110" s="195"/>
      <c r="P110" s="196">
        <f>SUM(P111:P146)</f>
        <v>0</v>
      </c>
      <c r="Q110" s="195"/>
      <c r="R110" s="196">
        <f>SUM(R111:R146)</f>
        <v>1.274205</v>
      </c>
      <c r="S110" s="195"/>
      <c r="T110" s="197">
        <f>SUM(T111:T146)</f>
        <v>29.138376000000001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198" t="s">
        <v>80</v>
      </c>
      <c r="AT110" s="199" t="s">
        <v>71</v>
      </c>
      <c r="AU110" s="199" t="s">
        <v>80</v>
      </c>
      <c r="AY110" s="198" t="s">
        <v>123</v>
      </c>
      <c r="BK110" s="200">
        <f>SUM(BK111:BK146)</f>
        <v>0</v>
      </c>
    </row>
    <row r="111" s="2" customFormat="1" ht="44.25" customHeight="1">
      <c r="A111" s="37"/>
      <c r="B111" s="38"/>
      <c r="C111" s="203" t="s">
        <v>165</v>
      </c>
      <c r="D111" s="203" t="s">
        <v>126</v>
      </c>
      <c r="E111" s="204" t="s">
        <v>166</v>
      </c>
      <c r="F111" s="205" t="s">
        <v>167</v>
      </c>
      <c r="G111" s="206" t="s">
        <v>139</v>
      </c>
      <c r="H111" s="207">
        <v>220.74199999999999</v>
      </c>
      <c r="I111" s="208"/>
      <c r="J111" s="209">
        <f>ROUND(I111*H111,2)</f>
        <v>0</v>
      </c>
      <c r="K111" s="205" t="s">
        <v>130</v>
      </c>
      <c r="L111" s="43"/>
      <c r="M111" s="210" t="s">
        <v>19</v>
      </c>
      <c r="N111" s="211" t="s">
        <v>43</v>
      </c>
      <c r="O111" s="83"/>
      <c r="P111" s="212">
        <f>O111*H111</f>
        <v>0</v>
      </c>
      <c r="Q111" s="212">
        <v>0</v>
      </c>
      <c r="R111" s="212">
        <f>Q111*H111</f>
        <v>0</v>
      </c>
      <c r="S111" s="212">
        <v>0</v>
      </c>
      <c r="T111" s="213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214" t="s">
        <v>131</v>
      </c>
      <c r="AT111" s="214" t="s">
        <v>126</v>
      </c>
      <c r="AU111" s="214" t="s">
        <v>82</v>
      </c>
      <c r="AY111" s="16" t="s">
        <v>123</v>
      </c>
      <c r="BE111" s="215">
        <f>IF(N111="základní",J111,0)</f>
        <v>0</v>
      </c>
      <c r="BF111" s="215">
        <f>IF(N111="snížená",J111,0)</f>
        <v>0</v>
      </c>
      <c r="BG111" s="215">
        <f>IF(N111="zákl. přenesená",J111,0)</f>
        <v>0</v>
      </c>
      <c r="BH111" s="215">
        <f>IF(N111="sníž. přenesená",J111,0)</f>
        <v>0</v>
      </c>
      <c r="BI111" s="215">
        <f>IF(N111="nulová",J111,0)</f>
        <v>0</v>
      </c>
      <c r="BJ111" s="16" t="s">
        <v>80</v>
      </c>
      <c r="BK111" s="215">
        <f>ROUND(I111*H111,2)</f>
        <v>0</v>
      </c>
      <c r="BL111" s="16" t="s">
        <v>131</v>
      </c>
      <c r="BM111" s="214" t="s">
        <v>168</v>
      </c>
    </row>
    <row r="112" s="2" customFormat="1">
      <c r="A112" s="37"/>
      <c r="B112" s="38"/>
      <c r="C112" s="39"/>
      <c r="D112" s="216" t="s">
        <v>133</v>
      </c>
      <c r="E112" s="39"/>
      <c r="F112" s="217" t="s">
        <v>169</v>
      </c>
      <c r="G112" s="39"/>
      <c r="H112" s="39"/>
      <c r="I112" s="218"/>
      <c r="J112" s="39"/>
      <c r="K112" s="39"/>
      <c r="L112" s="43"/>
      <c r="M112" s="219"/>
      <c r="N112" s="220"/>
      <c r="O112" s="83"/>
      <c r="P112" s="83"/>
      <c r="Q112" s="83"/>
      <c r="R112" s="83"/>
      <c r="S112" s="83"/>
      <c r="T112" s="84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6" t="s">
        <v>133</v>
      </c>
      <c r="AU112" s="16" t="s">
        <v>82</v>
      </c>
    </row>
    <row r="113" s="2" customFormat="1" ht="44.25" customHeight="1">
      <c r="A113" s="37"/>
      <c r="B113" s="38"/>
      <c r="C113" s="203" t="s">
        <v>163</v>
      </c>
      <c r="D113" s="203" t="s">
        <v>126</v>
      </c>
      <c r="E113" s="204" t="s">
        <v>166</v>
      </c>
      <c r="F113" s="205" t="s">
        <v>167</v>
      </c>
      <c r="G113" s="206" t="s">
        <v>139</v>
      </c>
      <c r="H113" s="207">
        <v>70</v>
      </c>
      <c r="I113" s="208"/>
      <c r="J113" s="209">
        <f>ROUND(I113*H113,2)</f>
        <v>0</v>
      </c>
      <c r="K113" s="205" t="s">
        <v>130</v>
      </c>
      <c r="L113" s="43"/>
      <c r="M113" s="210" t="s">
        <v>19</v>
      </c>
      <c r="N113" s="211" t="s">
        <v>43</v>
      </c>
      <c r="O113" s="83"/>
      <c r="P113" s="212">
        <f>O113*H113</f>
        <v>0</v>
      </c>
      <c r="Q113" s="212">
        <v>0</v>
      </c>
      <c r="R113" s="212">
        <f>Q113*H113</f>
        <v>0</v>
      </c>
      <c r="S113" s="212">
        <v>0</v>
      </c>
      <c r="T113" s="213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214" t="s">
        <v>131</v>
      </c>
      <c r="AT113" s="214" t="s">
        <v>126</v>
      </c>
      <c r="AU113" s="214" t="s">
        <v>82</v>
      </c>
      <c r="AY113" s="16" t="s">
        <v>123</v>
      </c>
      <c r="BE113" s="215">
        <f>IF(N113="základní",J113,0)</f>
        <v>0</v>
      </c>
      <c r="BF113" s="215">
        <f>IF(N113="snížená",J113,0)</f>
        <v>0</v>
      </c>
      <c r="BG113" s="215">
        <f>IF(N113="zákl. přenesená",J113,0)</f>
        <v>0</v>
      </c>
      <c r="BH113" s="215">
        <f>IF(N113="sníž. přenesená",J113,0)</f>
        <v>0</v>
      </c>
      <c r="BI113" s="215">
        <f>IF(N113="nulová",J113,0)</f>
        <v>0</v>
      </c>
      <c r="BJ113" s="16" t="s">
        <v>80</v>
      </c>
      <c r="BK113" s="215">
        <f>ROUND(I113*H113,2)</f>
        <v>0</v>
      </c>
      <c r="BL113" s="16" t="s">
        <v>131</v>
      </c>
      <c r="BM113" s="214" t="s">
        <v>170</v>
      </c>
    </row>
    <row r="114" s="2" customFormat="1">
      <c r="A114" s="37"/>
      <c r="B114" s="38"/>
      <c r="C114" s="39"/>
      <c r="D114" s="216" t="s">
        <v>133</v>
      </c>
      <c r="E114" s="39"/>
      <c r="F114" s="217" t="s">
        <v>169</v>
      </c>
      <c r="G114" s="39"/>
      <c r="H114" s="39"/>
      <c r="I114" s="218"/>
      <c r="J114" s="39"/>
      <c r="K114" s="39"/>
      <c r="L114" s="43"/>
      <c r="M114" s="219"/>
      <c r="N114" s="220"/>
      <c r="O114" s="83"/>
      <c r="P114" s="83"/>
      <c r="Q114" s="83"/>
      <c r="R114" s="83"/>
      <c r="S114" s="83"/>
      <c r="T114" s="84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6" t="s">
        <v>133</v>
      </c>
      <c r="AU114" s="16" t="s">
        <v>82</v>
      </c>
    </row>
    <row r="115" s="2" customFormat="1" ht="49.05" customHeight="1">
      <c r="A115" s="37"/>
      <c r="B115" s="38"/>
      <c r="C115" s="203" t="s">
        <v>171</v>
      </c>
      <c r="D115" s="203" t="s">
        <v>126</v>
      </c>
      <c r="E115" s="204" t="s">
        <v>172</v>
      </c>
      <c r="F115" s="205" t="s">
        <v>173</v>
      </c>
      <c r="G115" s="206" t="s">
        <v>139</v>
      </c>
      <c r="H115" s="207">
        <v>19866.779999999999</v>
      </c>
      <c r="I115" s="208"/>
      <c r="J115" s="209">
        <f>ROUND(I115*H115,2)</f>
        <v>0</v>
      </c>
      <c r="K115" s="205" t="s">
        <v>130</v>
      </c>
      <c r="L115" s="43"/>
      <c r="M115" s="210" t="s">
        <v>19</v>
      </c>
      <c r="N115" s="211" t="s">
        <v>43</v>
      </c>
      <c r="O115" s="83"/>
      <c r="P115" s="212">
        <f>O115*H115</f>
        <v>0</v>
      </c>
      <c r="Q115" s="212">
        <v>0</v>
      </c>
      <c r="R115" s="212">
        <f>Q115*H115</f>
        <v>0</v>
      </c>
      <c r="S115" s="212">
        <v>0</v>
      </c>
      <c r="T115" s="213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214" t="s">
        <v>131</v>
      </c>
      <c r="AT115" s="214" t="s">
        <v>126</v>
      </c>
      <c r="AU115" s="214" t="s">
        <v>82</v>
      </c>
      <c r="AY115" s="16" t="s">
        <v>123</v>
      </c>
      <c r="BE115" s="215">
        <f>IF(N115="základní",J115,0)</f>
        <v>0</v>
      </c>
      <c r="BF115" s="215">
        <f>IF(N115="snížená",J115,0)</f>
        <v>0</v>
      </c>
      <c r="BG115" s="215">
        <f>IF(N115="zákl. přenesená",J115,0)</f>
        <v>0</v>
      </c>
      <c r="BH115" s="215">
        <f>IF(N115="sníž. přenesená",J115,0)</f>
        <v>0</v>
      </c>
      <c r="BI115" s="215">
        <f>IF(N115="nulová",J115,0)</f>
        <v>0</v>
      </c>
      <c r="BJ115" s="16" t="s">
        <v>80</v>
      </c>
      <c r="BK115" s="215">
        <f>ROUND(I115*H115,2)</f>
        <v>0</v>
      </c>
      <c r="BL115" s="16" t="s">
        <v>131</v>
      </c>
      <c r="BM115" s="214" t="s">
        <v>174</v>
      </c>
    </row>
    <row r="116" s="2" customFormat="1">
      <c r="A116" s="37"/>
      <c r="B116" s="38"/>
      <c r="C116" s="39"/>
      <c r="D116" s="216" t="s">
        <v>133</v>
      </c>
      <c r="E116" s="39"/>
      <c r="F116" s="217" t="s">
        <v>175</v>
      </c>
      <c r="G116" s="39"/>
      <c r="H116" s="39"/>
      <c r="I116" s="218"/>
      <c r="J116" s="39"/>
      <c r="K116" s="39"/>
      <c r="L116" s="43"/>
      <c r="M116" s="219"/>
      <c r="N116" s="220"/>
      <c r="O116" s="83"/>
      <c r="P116" s="83"/>
      <c r="Q116" s="83"/>
      <c r="R116" s="83"/>
      <c r="S116" s="83"/>
      <c r="T116" s="84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6" t="s">
        <v>133</v>
      </c>
      <c r="AU116" s="16" t="s">
        <v>82</v>
      </c>
    </row>
    <row r="117" s="2" customFormat="1" ht="49.05" customHeight="1">
      <c r="A117" s="37"/>
      <c r="B117" s="38"/>
      <c r="C117" s="203" t="s">
        <v>176</v>
      </c>
      <c r="D117" s="203" t="s">
        <v>126</v>
      </c>
      <c r="E117" s="204" t="s">
        <v>172</v>
      </c>
      <c r="F117" s="205" t="s">
        <v>173</v>
      </c>
      <c r="G117" s="206" t="s">
        <v>139</v>
      </c>
      <c r="H117" s="207">
        <v>700</v>
      </c>
      <c r="I117" s="208"/>
      <c r="J117" s="209">
        <f>ROUND(I117*H117,2)</f>
        <v>0</v>
      </c>
      <c r="K117" s="205" t="s">
        <v>130</v>
      </c>
      <c r="L117" s="43"/>
      <c r="M117" s="210" t="s">
        <v>19</v>
      </c>
      <c r="N117" s="211" t="s">
        <v>43</v>
      </c>
      <c r="O117" s="83"/>
      <c r="P117" s="212">
        <f>O117*H117</f>
        <v>0</v>
      </c>
      <c r="Q117" s="212">
        <v>0</v>
      </c>
      <c r="R117" s="212">
        <f>Q117*H117</f>
        <v>0</v>
      </c>
      <c r="S117" s="212">
        <v>0</v>
      </c>
      <c r="T117" s="213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14" t="s">
        <v>131</v>
      </c>
      <c r="AT117" s="214" t="s">
        <v>126</v>
      </c>
      <c r="AU117" s="214" t="s">
        <v>82</v>
      </c>
      <c r="AY117" s="16" t="s">
        <v>123</v>
      </c>
      <c r="BE117" s="215">
        <f>IF(N117="základní",J117,0)</f>
        <v>0</v>
      </c>
      <c r="BF117" s="215">
        <f>IF(N117="snížená",J117,0)</f>
        <v>0</v>
      </c>
      <c r="BG117" s="215">
        <f>IF(N117="zákl. přenesená",J117,0)</f>
        <v>0</v>
      </c>
      <c r="BH117" s="215">
        <f>IF(N117="sníž. přenesená",J117,0)</f>
        <v>0</v>
      </c>
      <c r="BI117" s="215">
        <f>IF(N117="nulová",J117,0)</f>
        <v>0</v>
      </c>
      <c r="BJ117" s="16" t="s">
        <v>80</v>
      </c>
      <c r="BK117" s="215">
        <f>ROUND(I117*H117,2)</f>
        <v>0</v>
      </c>
      <c r="BL117" s="16" t="s">
        <v>131</v>
      </c>
      <c r="BM117" s="214" t="s">
        <v>177</v>
      </c>
    </row>
    <row r="118" s="2" customFormat="1">
      <c r="A118" s="37"/>
      <c r="B118" s="38"/>
      <c r="C118" s="39"/>
      <c r="D118" s="216" t="s">
        <v>133</v>
      </c>
      <c r="E118" s="39"/>
      <c r="F118" s="217" t="s">
        <v>175</v>
      </c>
      <c r="G118" s="39"/>
      <c r="H118" s="39"/>
      <c r="I118" s="218"/>
      <c r="J118" s="39"/>
      <c r="K118" s="39"/>
      <c r="L118" s="43"/>
      <c r="M118" s="219"/>
      <c r="N118" s="220"/>
      <c r="O118" s="83"/>
      <c r="P118" s="83"/>
      <c r="Q118" s="83"/>
      <c r="R118" s="83"/>
      <c r="S118" s="83"/>
      <c r="T118" s="84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133</v>
      </c>
      <c r="AU118" s="16" t="s">
        <v>82</v>
      </c>
    </row>
    <row r="119" s="2" customFormat="1" ht="44.25" customHeight="1">
      <c r="A119" s="37"/>
      <c r="B119" s="38"/>
      <c r="C119" s="203" t="s">
        <v>8</v>
      </c>
      <c r="D119" s="203" t="s">
        <v>126</v>
      </c>
      <c r="E119" s="204" t="s">
        <v>178</v>
      </c>
      <c r="F119" s="205" t="s">
        <v>179</v>
      </c>
      <c r="G119" s="206" t="s">
        <v>139</v>
      </c>
      <c r="H119" s="207">
        <v>220.74199999999999</v>
      </c>
      <c r="I119" s="208"/>
      <c r="J119" s="209">
        <f>ROUND(I119*H119,2)</f>
        <v>0</v>
      </c>
      <c r="K119" s="205" t="s">
        <v>130</v>
      </c>
      <c r="L119" s="43"/>
      <c r="M119" s="210" t="s">
        <v>19</v>
      </c>
      <c r="N119" s="211" t="s">
        <v>43</v>
      </c>
      <c r="O119" s="83"/>
      <c r="P119" s="212">
        <f>O119*H119</f>
        <v>0</v>
      </c>
      <c r="Q119" s="212">
        <v>0</v>
      </c>
      <c r="R119" s="212">
        <f>Q119*H119</f>
        <v>0</v>
      </c>
      <c r="S119" s="212">
        <v>0</v>
      </c>
      <c r="T119" s="213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14" t="s">
        <v>131</v>
      </c>
      <c r="AT119" s="214" t="s">
        <v>126</v>
      </c>
      <c r="AU119" s="214" t="s">
        <v>82</v>
      </c>
      <c r="AY119" s="16" t="s">
        <v>123</v>
      </c>
      <c r="BE119" s="215">
        <f>IF(N119="základní",J119,0)</f>
        <v>0</v>
      </c>
      <c r="BF119" s="215">
        <f>IF(N119="snížená",J119,0)</f>
        <v>0</v>
      </c>
      <c r="BG119" s="215">
        <f>IF(N119="zákl. přenesená",J119,0)</f>
        <v>0</v>
      </c>
      <c r="BH119" s="215">
        <f>IF(N119="sníž. přenesená",J119,0)</f>
        <v>0</v>
      </c>
      <c r="BI119" s="215">
        <f>IF(N119="nulová",J119,0)</f>
        <v>0</v>
      </c>
      <c r="BJ119" s="16" t="s">
        <v>80</v>
      </c>
      <c r="BK119" s="215">
        <f>ROUND(I119*H119,2)</f>
        <v>0</v>
      </c>
      <c r="BL119" s="16" t="s">
        <v>131</v>
      </c>
      <c r="BM119" s="214" t="s">
        <v>180</v>
      </c>
    </row>
    <row r="120" s="2" customFormat="1">
      <c r="A120" s="37"/>
      <c r="B120" s="38"/>
      <c r="C120" s="39"/>
      <c r="D120" s="216" t="s">
        <v>133</v>
      </c>
      <c r="E120" s="39"/>
      <c r="F120" s="217" t="s">
        <v>181</v>
      </c>
      <c r="G120" s="39"/>
      <c r="H120" s="39"/>
      <c r="I120" s="218"/>
      <c r="J120" s="39"/>
      <c r="K120" s="39"/>
      <c r="L120" s="43"/>
      <c r="M120" s="219"/>
      <c r="N120" s="220"/>
      <c r="O120" s="83"/>
      <c r="P120" s="83"/>
      <c r="Q120" s="83"/>
      <c r="R120" s="83"/>
      <c r="S120" s="83"/>
      <c r="T120" s="84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133</v>
      </c>
      <c r="AU120" s="16" t="s">
        <v>82</v>
      </c>
    </row>
    <row r="121" s="2" customFormat="1" ht="44.25" customHeight="1">
      <c r="A121" s="37"/>
      <c r="B121" s="38"/>
      <c r="C121" s="203" t="s">
        <v>182</v>
      </c>
      <c r="D121" s="203" t="s">
        <v>126</v>
      </c>
      <c r="E121" s="204" t="s">
        <v>178</v>
      </c>
      <c r="F121" s="205" t="s">
        <v>179</v>
      </c>
      <c r="G121" s="206" t="s">
        <v>139</v>
      </c>
      <c r="H121" s="207">
        <v>70</v>
      </c>
      <c r="I121" s="208"/>
      <c r="J121" s="209">
        <f>ROUND(I121*H121,2)</f>
        <v>0</v>
      </c>
      <c r="K121" s="205" t="s">
        <v>130</v>
      </c>
      <c r="L121" s="43"/>
      <c r="M121" s="210" t="s">
        <v>19</v>
      </c>
      <c r="N121" s="211" t="s">
        <v>43</v>
      </c>
      <c r="O121" s="83"/>
      <c r="P121" s="212">
        <f>O121*H121</f>
        <v>0</v>
      </c>
      <c r="Q121" s="212">
        <v>0</v>
      </c>
      <c r="R121" s="212">
        <f>Q121*H121</f>
        <v>0</v>
      </c>
      <c r="S121" s="212">
        <v>0</v>
      </c>
      <c r="T121" s="213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14" t="s">
        <v>131</v>
      </c>
      <c r="AT121" s="214" t="s">
        <v>126</v>
      </c>
      <c r="AU121" s="214" t="s">
        <v>82</v>
      </c>
      <c r="AY121" s="16" t="s">
        <v>123</v>
      </c>
      <c r="BE121" s="215">
        <f>IF(N121="základní",J121,0)</f>
        <v>0</v>
      </c>
      <c r="BF121" s="215">
        <f>IF(N121="snížená",J121,0)</f>
        <v>0</v>
      </c>
      <c r="BG121" s="215">
        <f>IF(N121="zákl. přenesená",J121,0)</f>
        <v>0</v>
      </c>
      <c r="BH121" s="215">
        <f>IF(N121="sníž. přenesená",J121,0)</f>
        <v>0</v>
      </c>
      <c r="BI121" s="215">
        <f>IF(N121="nulová",J121,0)</f>
        <v>0</v>
      </c>
      <c r="BJ121" s="16" t="s">
        <v>80</v>
      </c>
      <c r="BK121" s="215">
        <f>ROUND(I121*H121,2)</f>
        <v>0</v>
      </c>
      <c r="BL121" s="16" t="s">
        <v>131</v>
      </c>
      <c r="BM121" s="214" t="s">
        <v>183</v>
      </c>
    </row>
    <row r="122" s="2" customFormat="1">
      <c r="A122" s="37"/>
      <c r="B122" s="38"/>
      <c r="C122" s="39"/>
      <c r="D122" s="216" t="s">
        <v>133</v>
      </c>
      <c r="E122" s="39"/>
      <c r="F122" s="217" t="s">
        <v>181</v>
      </c>
      <c r="G122" s="39"/>
      <c r="H122" s="39"/>
      <c r="I122" s="218"/>
      <c r="J122" s="39"/>
      <c r="K122" s="39"/>
      <c r="L122" s="43"/>
      <c r="M122" s="219"/>
      <c r="N122" s="220"/>
      <c r="O122" s="83"/>
      <c r="P122" s="83"/>
      <c r="Q122" s="83"/>
      <c r="R122" s="83"/>
      <c r="S122" s="83"/>
      <c r="T122" s="84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133</v>
      </c>
      <c r="AU122" s="16" t="s">
        <v>82</v>
      </c>
    </row>
    <row r="123" s="2" customFormat="1" ht="44.25" customHeight="1">
      <c r="A123" s="37"/>
      <c r="B123" s="38"/>
      <c r="C123" s="203" t="s">
        <v>184</v>
      </c>
      <c r="D123" s="203" t="s">
        <v>126</v>
      </c>
      <c r="E123" s="204" t="s">
        <v>185</v>
      </c>
      <c r="F123" s="205" t="s">
        <v>186</v>
      </c>
      <c r="G123" s="206" t="s">
        <v>129</v>
      </c>
      <c r="H123" s="207">
        <v>353.904</v>
      </c>
      <c r="I123" s="208"/>
      <c r="J123" s="209">
        <f>ROUND(I123*H123,2)</f>
        <v>0</v>
      </c>
      <c r="K123" s="205" t="s">
        <v>130</v>
      </c>
      <c r="L123" s="43"/>
      <c r="M123" s="210" t="s">
        <v>19</v>
      </c>
      <c r="N123" s="211" t="s">
        <v>43</v>
      </c>
      <c r="O123" s="83"/>
      <c r="P123" s="212">
        <f>O123*H123</f>
        <v>0</v>
      </c>
      <c r="Q123" s="212">
        <v>0</v>
      </c>
      <c r="R123" s="212">
        <f>Q123*H123</f>
        <v>0</v>
      </c>
      <c r="S123" s="212">
        <v>0</v>
      </c>
      <c r="T123" s="213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14" t="s">
        <v>131</v>
      </c>
      <c r="AT123" s="214" t="s">
        <v>126</v>
      </c>
      <c r="AU123" s="214" t="s">
        <v>82</v>
      </c>
      <c r="AY123" s="16" t="s">
        <v>123</v>
      </c>
      <c r="BE123" s="215">
        <f>IF(N123="základní",J123,0)</f>
        <v>0</v>
      </c>
      <c r="BF123" s="215">
        <f>IF(N123="snížená",J123,0)</f>
        <v>0</v>
      </c>
      <c r="BG123" s="215">
        <f>IF(N123="zákl. přenesená",J123,0)</f>
        <v>0</v>
      </c>
      <c r="BH123" s="215">
        <f>IF(N123="sníž. přenesená",J123,0)</f>
        <v>0</v>
      </c>
      <c r="BI123" s="215">
        <f>IF(N123="nulová",J123,0)</f>
        <v>0</v>
      </c>
      <c r="BJ123" s="16" t="s">
        <v>80</v>
      </c>
      <c r="BK123" s="215">
        <f>ROUND(I123*H123,2)</f>
        <v>0</v>
      </c>
      <c r="BL123" s="16" t="s">
        <v>131</v>
      </c>
      <c r="BM123" s="214" t="s">
        <v>187</v>
      </c>
    </row>
    <row r="124" s="2" customFormat="1">
      <c r="A124" s="37"/>
      <c r="B124" s="38"/>
      <c r="C124" s="39"/>
      <c r="D124" s="216" t="s">
        <v>133</v>
      </c>
      <c r="E124" s="39"/>
      <c r="F124" s="217" t="s">
        <v>188</v>
      </c>
      <c r="G124" s="39"/>
      <c r="H124" s="39"/>
      <c r="I124" s="218"/>
      <c r="J124" s="39"/>
      <c r="K124" s="39"/>
      <c r="L124" s="43"/>
      <c r="M124" s="219"/>
      <c r="N124" s="220"/>
      <c r="O124" s="83"/>
      <c r="P124" s="83"/>
      <c r="Q124" s="83"/>
      <c r="R124" s="83"/>
      <c r="S124" s="83"/>
      <c r="T124" s="84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133</v>
      </c>
      <c r="AU124" s="16" t="s">
        <v>82</v>
      </c>
    </row>
    <row r="125" s="2" customFormat="1" ht="49.05" customHeight="1">
      <c r="A125" s="37"/>
      <c r="B125" s="38"/>
      <c r="C125" s="203" t="s">
        <v>189</v>
      </c>
      <c r="D125" s="203" t="s">
        <v>126</v>
      </c>
      <c r="E125" s="204" t="s">
        <v>190</v>
      </c>
      <c r="F125" s="205" t="s">
        <v>191</v>
      </c>
      <c r="G125" s="206" t="s">
        <v>129</v>
      </c>
      <c r="H125" s="207">
        <v>31851.360000000001</v>
      </c>
      <c r="I125" s="208"/>
      <c r="J125" s="209">
        <f>ROUND(I125*H125,2)</f>
        <v>0</v>
      </c>
      <c r="K125" s="205" t="s">
        <v>130</v>
      </c>
      <c r="L125" s="43"/>
      <c r="M125" s="210" t="s">
        <v>19</v>
      </c>
      <c r="N125" s="211" t="s">
        <v>43</v>
      </c>
      <c r="O125" s="83"/>
      <c r="P125" s="212">
        <f>O125*H125</f>
        <v>0</v>
      </c>
      <c r="Q125" s="212">
        <v>0</v>
      </c>
      <c r="R125" s="212">
        <f>Q125*H125</f>
        <v>0</v>
      </c>
      <c r="S125" s="212">
        <v>0</v>
      </c>
      <c r="T125" s="21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14" t="s">
        <v>131</v>
      </c>
      <c r="AT125" s="214" t="s">
        <v>126</v>
      </c>
      <c r="AU125" s="214" t="s">
        <v>82</v>
      </c>
      <c r="AY125" s="16" t="s">
        <v>123</v>
      </c>
      <c r="BE125" s="215">
        <f>IF(N125="základní",J125,0)</f>
        <v>0</v>
      </c>
      <c r="BF125" s="215">
        <f>IF(N125="snížená",J125,0)</f>
        <v>0</v>
      </c>
      <c r="BG125" s="215">
        <f>IF(N125="zákl. přenesená",J125,0)</f>
        <v>0</v>
      </c>
      <c r="BH125" s="215">
        <f>IF(N125="sníž. přenesená",J125,0)</f>
        <v>0</v>
      </c>
      <c r="BI125" s="215">
        <f>IF(N125="nulová",J125,0)</f>
        <v>0</v>
      </c>
      <c r="BJ125" s="16" t="s">
        <v>80</v>
      </c>
      <c r="BK125" s="215">
        <f>ROUND(I125*H125,2)</f>
        <v>0</v>
      </c>
      <c r="BL125" s="16" t="s">
        <v>131</v>
      </c>
      <c r="BM125" s="214" t="s">
        <v>192</v>
      </c>
    </row>
    <row r="126" s="2" customFormat="1">
      <c r="A126" s="37"/>
      <c r="B126" s="38"/>
      <c r="C126" s="39"/>
      <c r="D126" s="216" t="s">
        <v>133</v>
      </c>
      <c r="E126" s="39"/>
      <c r="F126" s="217" t="s">
        <v>193</v>
      </c>
      <c r="G126" s="39"/>
      <c r="H126" s="39"/>
      <c r="I126" s="218"/>
      <c r="J126" s="39"/>
      <c r="K126" s="39"/>
      <c r="L126" s="43"/>
      <c r="M126" s="219"/>
      <c r="N126" s="220"/>
      <c r="O126" s="83"/>
      <c r="P126" s="83"/>
      <c r="Q126" s="83"/>
      <c r="R126" s="83"/>
      <c r="S126" s="83"/>
      <c r="T126" s="84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133</v>
      </c>
      <c r="AU126" s="16" t="s">
        <v>82</v>
      </c>
    </row>
    <row r="127" s="2" customFormat="1" ht="44.25" customHeight="1">
      <c r="A127" s="37"/>
      <c r="B127" s="38"/>
      <c r="C127" s="203" t="s">
        <v>194</v>
      </c>
      <c r="D127" s="203" t="s">
        <v>126</v>
      </c>
      <c r="E127" s="204" t="s">
        <v>195</v>
      </c>
      <c r="F127" s="205" t="s">
        <v>196</v>
      </c>
      <c r="G127" s="206" t="s">
        <v>129</v>
      </c>
      <c r="H127" s="207">
        <v>353.904</v>
      </c>
      <c r="I127" s="208"/>
      <c r="J127" s="209">
        <f>ROUND(I127*H127,2)</f>
        <v>0</v>
      </c>
      <c r="K127" s="205" t="s">
        <v>130</v>
      </c>
      <c r="L127" s="43"/>
      <c r="M127" s="210" t="s">
        <v>19</v>
      </c>
      <c r="N127" s="211" t="s">
        <v>43</v>
      </c>
      <c r="O127" s="83"/>
      <c r="P127" s="212">
        <f>O127*H127</f>
        <v>0</v>
      </c>
      <c r="Q127" s="212">
        <v>0</v>
      </c>
      <c r="R127" s="212">
        <f>Q127*H127</f>
        <v>0</v>
      </c>
      <c r="S127" s="212">
        <v>0</v>
      </c>
      <c r="T127" s="21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14" t="s">
        <v>131</v>
      </c>
      <c r="AT127" s="214" t="s">
        <v>126</v>
      </c>
      <c r="AU127" s="214" t="s">
        <v>82</v>
      </c>
      <c r="AY127" s="16" t="s">
        <v>123</v>
      </c>
      <c r="BE127" s="215">
        <f>IF(N127="základní",J127,0)</f>
        <v>0</v>
      </c>
      <c r="BF127" s="215">
        <f>IF(N127="snížená",J127,0)</f>
        <v>0</v>
      </c>
      <c r="BG127" s="215">
        <f>IF(N127="zákl. přenesená",J127,0)</f>
        <v>0</v>
      </c>
      <c r="BH127" s="215">
        <f>IF(N127="sníž. přenesená",J127,0)</f>
        <v>0</v>
      </c>
      <c r="BI127" s="215">
        <f>IF(N127="nulová",J127,0)</f>
        <v>0</v>
      </c>
      <c r="BJ127" s="16" t="s">
        <v>80</v>
      </c>
      <c r="BK127" s="215">
        <f>ROUND(I127*H127,2)</f>
        <v>0</v>
      </c>
      <c r="BL127" s="16" t="s">
        <v>131</v>
      </c>
      <c r="BM127" s="214" t="s">
        <v>197</v>
      </c>
    </row>
    <row r="128" s="2" customFormat="1">
      <c r="A128" s="37"/>
      <c r="B128" s="38"/>
      <c r="C128" s="39"/>
      <c r="D128" s="216" t="s">
        <v>133</v>
      </c>
      <c r="E128" s="39"/>
      <c r="F128" s="217" t="s">
        <v>198</v>
      </c>
      <c r="G128" s="39"/>
      <c r="H128" s="39"/>
      <c r="I128" s="218"/>
      <c r="J128" s="39"/>
      <c r="K128" s="39"/>
      <c r="L128" s="43"/>
      <c r="M128" s="219"/>
      <c r="N128" s="220"/>
      <c r="O128" s="83"/>
      <c r="P128" s="83"/>
      <c r="Q128" s="83"/>
      <c r="R128" s="83"/>
      <c r="S128" s="83"/>
      <c r="T128" s="84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133</v>
      </c>
      <c r="AU128" s="16" t="s">
        <v>82</v>
      </c>
    </row>
    <row r="129" s="2" customFormat="1" ht="24.15" customHeight="1">
      <c r="A129" s="37"/>
      <c r="B129" s="38"/>
      <c r="C129" s="203" t="s">
        <v>199</v>
      </c>
      <c r="D129" s="203" t="s">
        <v>126</v>
      </c>
      <c r="E129" s="204" t="s">
        <v>200</v>
      </c>
      <c r="F129" s="205" t="s">
        <v>201</v>
      </c>
      <c r="G129" s="206" t="s">
        <v>139</v>
      </c>
      <c r="H129" s="207">
        <v>88.475999999999999</v>
      </c>
      <c r="I129" s="208"/>
      <c r="J129" s="209">
        <f>ROUND(I129*H129,2)</f>
        <v>0</v>
      </c>
      <c r="K129" s="205" t="s">
        <v>130</v>
      </c>
      <c r="L129" s="43"/>
      <c r="M129" s="210" t="s">
        <v>19</v>
      </c>
      <c r="N129" s="211" t="s">
        <v>43</v>
      </c>
      <c r="O129" s="83"/>
      <c r="P129" s="212">
        <f>O129*H129</f>
        <v>0</v>
      </c>
      <c r="Q129" s="212">
        <v>0</v>
      </c>
      <c r="R129" s="212">
        <f>Q129*H129</f>
        <v>0</v>
      </c>
      <c r="S129" s="212">
        <v>0</v>
      </c>
      <c r="T129" s="21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14" t="s">
        <v>131</v>
      </c>
      <c r="AT129" s="214" t="s">
        <v>126</v>
      </c>
      <c r="AU129" s="214" t="s">
        <v>82</v>
      </c>
      <c r="AY129" s="16" t="s">
        <v>123</v>
      </c>
      <c r="BE129" s="215">
        <f>IF(N129="základní",J129,0)</f>
        <v>0</v>
      </c>
      <c r="BF129" s="215">
        <f>IF(N129="snížená",J129,0)</f>
        <v>0</v>
      </c>
      <c r="BG129" s="215">
        <f>IF(N129="zákl. přenesená",J129,0)</f>
        <v>0</v>
      </c>
      <c r="BH129" s="215">
        <f>IF(N129="sníž. přenesená",J129,0)</f>
        <v>0</v>
      </c>
      <c r="BI129" s="215">
        <f>IF(N129="nulová",J129,0)</f>
        <v>0</v>
      </c>
      <c r="BJ129" s="16" t="s">
        <v>80</v>
      </c>
      <c r="BK129" s="215">
        <f>ROUND(I129*H129,2)</f>
        <v>0</v>
      </c>
      <c r="BL129" s="16" t="s">
        <v>131</v>
      </c>
      <c r="BM129" s="214" t="s">
        <v>202</v>
      </c>
    </row>
    <row r="130" s="2" customFormat="1">
      <c r="A130" s="37"/>
      <c r="B130" s="38"/>
      <c r="C130" s="39"/>
      <c r="D130" s="216" t="s">
        <v>133</v>
      </c>
      <c r="E130" s="39"/>
      <c r="F130" s="217" t="s">
        <v>203</v>
      </c>
      <c r="G130" s="39"/>
      <c r="H130" s="39"/>
      <c r="I130" s="218"/>
      <c r="J130" s="39"/>
      <c r="K130" s="39"/>
      <c r="L130" s="43"/>
      <c r="M130" s="219"/>
      <c r="N130" s="220"/>
      <c r="O130" s="83"/>
      <c r="P130" s="83"/>
      <c r="Q130" s="83"/>
      <c r="R130" s="83"/>
      <c r="S130" s="83"/>
      <c r="T130" s="84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133</v>
      </c>
      <c r="AU130" s="16" t="s">
        <v>82</v>
      </c>
    </row>
    <row r="131" s="2" customFormat="1" ht="37.8" customHeight="1">
      <c r="A131" s="37"/>
      <c r="B131" s="38"/>
      <c r="C131" s="203" t="s">
        <v>204</v>
      </c>
      <c r="D131" s="203" t="s">
        <v>126</v>
      </c>
      <c r="E131" s="204" t="s">
        <v>205</v>
      </c>
      <c r="F131" s="205" t="s">
        <v>206</v>
      </c>
      <c r="G131" s="206" t="s">
        <v>139</v>
      </c>
      <c r="H131" s="207">
        <v>7962.8400000000001</v>
      </c>
      <c r="I131" s="208"/>
      <c r="J131" s="209">
        <f>ROUND(I131*H131,2)</f>
        <v>0</v>
      </c>
      <c r="K131" s="205" t="s">
        <v>130</v>
      </c>
      <c r="L131" s="43"/>
      <c r="M131" s="210" t="s">
        <v>19</v>
      </c>
      <c r="N131" s="211" t="s">
        <v>43</v>
      </c>
      <c r="O131" s="83"/>
      <c r="P131" s="212">
        <f>O131*H131</f>
        <v>0</v>
      </c>
      <c r="Q131" s="212">
        <v>0</v>
      </c>
      <c r="R131" s="212">
        <f>Q131*H131</f>
        <v>0</v>
      </c>
      <c r="S131" s="212">
        <v>0</v>
      </c>
      <c r="T131" s="21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14" t="s">
        <v>131</v>
      </c>
      <c r="AT131" s="214" t="s">
        <v>126</v>
      </c>
      <c r="AU131" s="214" t="s">
        <v>82</v>
      </c>
      <c r="AY131" s="16" t="s">
        <v>123</v>
      </c>
      <c r="BE131" s="215">
        <f>IF(N131="základní",J131,0)</f>
        <v>0</v>
      </c>
      <c r="BF131" s="215">
        <f>IF(N131="snížená",J131,0)</f>
        <v>0</v>
      </c>
      <c r="BG131" s="215">
        <f>IF(N131="zákl. přenesená",J131,0)</f>
        <v>0</v>
      </c>
      <c r="BH131" s="215">
        <f>IF(N131="sníž. přenesená",J131,0)</f>
        <v>0</v>
      </c>
      <c r="BI131" s="215">
        <f>IF(N131="nulová",J131,0)</f>
        <v>0</v>
      </c>
      <c r="BJ131" s="16" t="s">
        <v>80</v>
      </c>
      <c r="BK131" s="215">
        <f>ROUND(I131*H131,2)</f>
        <v>0</v>
      </c>
      <c r="BL131" s="16" t="s">
        <v>131</v>
      </c>
      <c r="BM131" s="214" t="s">
        <v>207</v>
      </c>
    </row>
    <row r="132" s="2" customFormat="1">
      <c r="A132" s="37"/>
      <c r="B132" s="38"/>
      <c r="C132" s="39"/>
      <c r="D132" s="216" t="s">
        <v>133</v>
      </c>
      <c r="E132" s="39"/>
      <c r="F132" s="217" t="s">
        <v>208</v>
      </c>
      <c r="G132" s="39"/>
      <c r="H132" s="39"/>
      <c r="I132" s="218"/>
      <c r="J132" s="39"/>
      <c r="K132" s="39"/>
      <c r="L132" s="43"/>
      <c r="M132" s="219"/>
      <c r="N132" s="220"/>
      <c r="O132" s="83"/>
      <c r="P132" s="83"/>
      <c r="Q132" s="83"/>
      <c r="R132" s="83"/>
      <c r="S132" s="83"/>
      <c r="T132" s="84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133</v>
      </c>
      <c r="AU132" s="16" t="s">
        <v>82</v>
      </c>
    </row>
    <row r="133" s="2" customFormat="1" ht="24.15" customHeight="1">
      <c r="A133" s="37"/>
      <c r="B133" s="38"/>
      <c r="C133" s="203" t="s">
        <v>209</v>
      </c>
      <c r="D133" s="203" t="s">
        <v>126</v>
      </c>
      <c r="E133" s="204" t="s">
        <v>210</v>
      </c>
      <c r="F133" s="205" t="s">
        <v>211</v>
      </c>
      <c r="G133" s="206" t="s">
        <v>139</v>
      </c>
      <c r="H133" s="207">
        <v>88.475999999999999</v>
      </c>
      <c r="I133" s="208"/>
      <c r="J133" s="209">
        <f>ROUND(I133*H133,2)</f>
        <v>0</v>
      </c>
      <c r="K133" s="205" t="s">
        <v>130</v>
      </c>
      <c r="L133" s="43"/>
      <c r="M133" s="210" t="s">
        <v>19</v>
      </c>
      <c r="N133" s="211" t="s">
        <v>43</v>
      </c>
      <c r="O133" s="83"/>
      <c r="P133" s="212">
        <f>O133*H133</f>
        <v>0</v>
      </c>
      <c r="Q133" s="212">
        <v>0</v>
      </c>
      <c r="R133" s="212">
        <f>Q133*H133</f>
        <v>0</v>
      </c>
      <c r="S133" s="212">
        <v>0</v>
      </c>
      <c r="T133" s="21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14" t="s">
        <v>131</v>
      </c>
      <c r="AT133" s="214" t="s">
        <v>126</v>
      </c>
      <c r="AU133" s="214" t="s">
        <v>82</v>
      </c>
      <c r="AY133" s="16" t="s">
        <v>123</v>
      </c>
      <c r="BE133" s="215">
        <f>IF(N133="základní",J133,0)</f>
        <v>0</v>
      </c>
      <c r="BF133" s="215">
        <f>IF(N133="snížená",J133,0)</f>
        <v>0</v>
      </c>
      <c r="BG133" s="215">
        <f>IF(N133="zákl. přenesená",J133,0)</f>
        <v>0</v>
      </c>
      <c r="BH133" s="215">
        <f>IF(N133="sníž. přenesená",J133,0)</f>
        <v>0</v>
      </c>
      <c r="BI133" s="215">
        <f>IF(N133="nulová",J133,0)</f>
        <v>0</v>
      </c>
      <c r="BJ133" s="16" t="s">
        <v>80</v>
      </c>
      <c r="BK133" s="215">
        <f>ROUND(I133*H133,2)</f>
        <v>0</v>
      </c>
      <c r="BL133" s="16" t="s">
        <v>131</v>
      </c>
      <c r="BM133" s="214" t="s">
        <v>212</v>
      </c>
    </row>
    <row r="134" s="2" customFormat="1">
      <c r="A134" s="37"/>
      <c r="B134" s="38"/>
      <c r="C134" s="39"/>
      <c r="D134" s="216" t="s">
        <v>133</v>
      </c>
      <c r="E134" s="39"/>
      <c r="F134" s="217" t="s">
        <v>213</v>
      </c>
      <c r="G134" s="39"/>
      <c r="H134" s="39"/>
      <c r="I134" s="218"/>
      <c r="J134" s="39"/>
      <c r="K134" s="39"/>
      <c r="L134" s="43"/>
      <c r="M134" s="219"/>
      <c r="N134" s="220"/>
      <c r="O134" s="83"/>
      <c r="P134" s="83"/>
      <c r="Q134" s="83"/>
      <c r="R134" s="83"/>
      <c r="S134" s="83"/>
      <c r="T134" s="84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133</v>
      </c>
      <c r="AU134" s="16" t="s">
        <v>82</v>
      </c>
    </row>
    <row r="135" s="2" customFormat="1" ht="49.05" customHeight="1">
      <c r="A135" s="37"/>
      <c r="B135" s="38"/>
      <c r="C135" s="203" t="s">
        <v>214</v>
      </c>
      <c r="D135" s="203" t="s">
        <v>126</v>
      </c>
      <c r="E135" s="204" t="s">
        <v>215</v>
      </c>
      <c r="F135" s="205" t="s">
        <v>216</v>
      </c>
      <c r="G135" s="206" t="s">
        <v>139</v>
      </c>
      <c r="H135" s="207">
        <v>123.5</v>
      </c>
      <c r="I135" s="208"/>
      <c r="J135" s="209">
        <f>ROUND(I135*H135,2)</f>
        <v>0</v>
      </c>
      <c r="K135" s="205" t="s">
        <v>130</v>
      </c>
      <c r="L135" s="43"/>
      <c r="M135" s="210" t="s">
        <v>19</v>
      </c>
      <c r="N135" s="211" t="s">
        <v>43</v>
      </c>
      <c r="O135" s="83"/>
      <c r="P135" s="212">
        <f>O135*H135</f>
        <v>0</v>
      </c>
      <c r="Q135" s="212">
        <v>3.0000000000000001E-05</v>
      </c>
      <c r="R135" s="212">
        <f>Q135*H135</f>
        <v>0.003705</v>
      </c>
      <c r="S135" s="212">
        <v>0</v>
      </c>
      <c r="T135" s="21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14" t="s">
        <v>131</v>
      </c>
      <c r="AT135" s="214" t="s">
        <v>126</v>
      </c>
      <c r="AU135" s="214" t="s">
        <v>82</v>
      </c>
      <c r="AY135" s="16" t="s">
        <v>123</v>
      </c>
      <c r="BE135" s="215">
        <f>IF(N135="základní",J135,0)</f>
        <v>0</v>
      </c>
      <c r="BF135" s="215">
        <f>IF(N135="snížená",J135,0)</f>
        <v>0</v>
      </c>
      <c r="BG135" s="215">
        <f>IF(N135="zákl. přenesená",J135,0)</f>
        <v>0</v>
      </c>
      <c r="BH135" s="215">
        <f>IF(N135="sníž. přenesená",J135,0)</f>
        <v>0</v>
      </c>
      <c r="BI135" s="215">
        <f>IF(N135="nulová",J135,0)</f>
        <v>0</v>
      </c>
      <c r="BJ135" s="16" t="s">
        <v>80</v>
      </c>
      <c r="BK135" s="215">
        <f>ROUND(I135*H135,2)</f>
        <v>0</v>
      </c>
      <c r="BL135" s="16" t="s">
        <v>131</v>
      </c>
      <c r="BM135" s="214" t="s">
        <v>217</v>
      </c>
    </row>
    <row r="136" s="2" customFormat="1">
      <c r="A136" s="37"/>
      <c r="B136" s="38"/>
      <c r="C136" s="39"/>
      <c r="D136" s="216" t="s">
        <v>133</v>
      </c>
      <c r="E136" s="39"/>
      <c r="F136" s="217" t="s">
        <v>218</v>
      </c>
      <c r="G136" s="39"/>
      <c r="H136" s="39"/>
      <c r="I136" s="218"/>
      <c r="J136" s="39"/>
      <c r="K136" s="39"/>
      <c r="L136" s="43"/>
      <c r="M136" s="219"/>
      <c r="N136" s="220"/>
      <c r="O136" s="83"/>
      <c r="P136" s="83"/>
      <c r="Q136" s="83"/>
      <c r="R136" s="83"/>
      <c r="S136" s="83"/>
      <c r="T136" s="84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133</v>
      </c>
      <c r="AU136" s="16" t="s">
        <v>82</v>
      </c>
    </row>
    <row r="137" s="2" customFormat="1" ht="24.15" customHeight="1">
      <c r="A137" s="37"/>
      <c r="B137" s="38"/>
      <c r="C137" s="203" t="s">
        <v>7</v>
      </c>
      <c r="D137" s="203" t="s">
        <v>126</v>
      </c>
      <c r="E137" s="204" t="s">
        <v>219</v>
      </c>
      <c r="F137" s="205" t="s">
        <v>220</v>
      </c>
      <c r="G137" s="206" t="s">
        <v>221</v>
      </c>
      <c r="H137" s="207">
        <v>33.707999999999998</v>
      </c>
      <c r="I137" s="208"/>
      <c r="J137" s="209">
        <f>ROUND(I137*H137,2)</f>
        <v>0</v>
      </c>
      <c r="K137" s="205" t="s">
        <v>130</v>
      </c>
      <c r="L137" s="43"/>
      <c r="M137" s="210" t="s">
        <v>19</v>
      </c>
      <c r="N137" s="211" t="s">
        <v>43</v>
      </c>
      <c r="O137" s="83"/>
      <c r="P137" s="212">
        <f>O137*H137</f>
        <v>0</v>
      </c>
      <c r="Q137" s="212">
        <v>0</v>
      </c>
      <c r="R137" s="212">
        <f>Q137*H137</f>
        <v>0</v>
      </c>
      <c r="S137" s="212">
        <v>0.082000000000000003</v>
      </c>
      <c r="T137" s="213">
        <f>S137*H137</f>
        <v>2.7640560000000001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14" t="s">
        <v>131</v>
      </c>
      <c r="AT137" s="214" t="s">
        <v>126</v>
      </c>
      <c r="AU137" s="214" t="s">
        <v>82</v>
      </c>
      <c r="AY137" s="16" t="s">
        <v>123</v>
      </c>
      <c r="BE137" s="215">
        <f>IF(N137="základní",J137,0)</f>
        <v>0</v>
      </c>
      <c r="BF137" s="215">
        <f>IF(N137="snížená",J137,0)</f>
        <v>0</v>
      </c>
      <c r="BG137" s="215">
        <f>IF(N137="zákl. přenesená",J137,0)</f>
        <v>0</v>
      </c>
      <c r="BH137" s="215">
        <f>IF(N137="sníž. přenesená",J137,0)</f>
        <v>0</v>
      </c>
      <c r="BI137" s="215">
        <f>IF(N137="nulová",J137,0)</f>
        <v>0</v>
      </c>
      <c r="BJ137" s="16" t="s">
        <v>80</v>
      </c>
      <c r="BK137" s="215">
        <f>ROUND(I137*H137,2)</f>
        <v>0</v>
      </c>
      <c r="BL137" s="16" t="s">
        <v>131</v>
      </c>
      <c r="BM137" s="214" t="s">
        <v>222</v>
      </c>
    </row>
    <row r="138" s="2" customFormat="1">
      <c r="A138" s="37"/>
      <c r="B138" s="38"/>
      <c r="C138" s="39"/>
      <c r="D138" s="216" t="s">
        <v>133</v>
      </c>
      <c r="E138" s="39"/>
      <c r="F138" s="217" t="s">
        <v>223</v>
      </c>
      <c r="G138" s="39"/>
      <c r="H138" s="39"/>
      <c r="I138" s="218"/>
      <c r="J138" s="39"/>
      <c r="K138" s="39"/>
      <c r="L138" s="43"/>
      <c r="M138" s="219"/>
      <c r="N138" s="220"/>
      <c r="O138" s="83"/>
      <c r="P138" s="83"/>
      <c r="Q138" s="83"/>
      <c r="R138" s="83"/>
      <c r="S138" s="83"/>
      <c r="T138" s="84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133</v>
      </c>
      <c r="AU138" s="16" t="s">
        <v>82</v>
      </c>
    </row>
    <row r="139" s="2" customFormat="1" ht="55.5" customHeight="1">
      <c r="A139" s="37"/>
      <c r="B139" s="38"/>
      <c r="C139" s="203" t="s">
        <v>224</v>
      </c>
      <c r="D139" s="203" t="s">
        <v>126</v>
      </c>
      <c r="E139" s="204" t="s">
        <v>225</v>
      </c>
      <c r="F139" s="205" t="s">
        <v>226</v>
      </c>
      <c r="G139" s="206" t="s">
        <v>129</v>
      </c>
      <c r="H139" s="207">
        <v>13.955</v>
      </c>
      <c r="I139" s="208"/>
      <c r="J139" s="209">
        <f>ROUND(I139*H139,2)</f>
        <v>0</v>
      </c>
      <c r="K139" s="205" t="s">
        <v>130</v>
      </c>
      <c r="L139" s="43"/>
      <c r="M139" s="210" t="s">
        <v>19</v>
      </c>
      <c r="N139" s="211" t="s">
        <v>43</v>
      </c>
      <c r="O139" s="83"/>
      <c r="P139" s="212">
        <f>O139*H139</f>
        <v>0</v>
      </c>
      <c r="Q139" s="212">
        <v>0</v>
      </c>
      <c r="R139" s="212">
        <f>Q139*H139</f>
        <v>0</v>
      </c>
      <c r="S139" s="212">
        <v>1.8</v>
      </c>
      <c r="T139" s="213">
        <f>S139*H139</f>
        <v>25.119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14" t="s">
        <v>131</v>
      </c>
      <c r="AT139" s="214" t="s">
        <v>126</v>
      </c>
      <c r="AU139" s="214" t="s">
        <v>82</v>
      </c>
      <c r="AY139" s="16" t="s">
        <v>123</v>
      </c>
      <c r="BE139" s="215">
        <f>IF(N139="základní",J139,0)</f>
        <v>0</v>
      </c>
      <c r="BF139" s="215">
        <f>IF(N139="snížená",J139,0)</f>
        <v>0</v>
      </c>
      <c r="BG139" s="215">
        <f>IF(N139="zákl. přenesená",J139,0)</f>
        <v>0</v>
      </c>
      <c r="BH139" s="215">
        <f>IF(N139="sníž. přenesená",J139,0)</f>
        <v>0</v>
      </c>
      <c r="BI139" s="215">
        <f>IF(N139="nulová",J139,0)</f>
        <v>0</v>
      </c>
      <c r="BJ139" s="16" t="s">
        <v>80</v>
      </c>
      <c r="BK139" s="215">
        <f>ROUND(I139*H139,2)</f>
        <v>0</v>
      </c>
      <c r="BL139" s="16" t="s">
        <v>131</v>
      </c>
      <c r="BM139" s="214" t="s">
        <v>227</v>
      </c>
    </row>
    <row r="140" s="2" customFormat="1">
      <c r="A140" s="37"/>
      <c r="B140" s="38"/>
      <c r="C140" s="39"/>
      <c r="D140" s="216" t="s">
        <v>133</v>
      </c>
      <c r="E140" s="39"/>
      <c r="F140" s="217" t="s">
        <v>228</v>
      </c>
      <c r="G140" s="39"/>
      <c r="H140" s="39"/>
      <c r="I140" s="218"/>
      <c r="J140" s="39"/>
      <c r="K140" s="39"/>
      <c r="L140" s="43"/>
      <c r="M140" s="219"/>
      <c r="N140" s="220"/>
      <c r="O140" s="83"/>
      <c r="P140" s="83"/>
      <c r="Q140" s="83"/>
      <c r="R140" s="83"/>
      <c r="S140" s="83"/>
      <c r="T140" s="84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133</v>
      </c>
      <c r="AU140" s="16" t="s">
        <v>82</v>
      </c>
    </row>
    <row r="141" s="2" customFormat="1" ht="37.8" customHeight="1">
      <c r="A141" s="37"/>
      <c r="B141" s="38"/>
      <c r="C141" s="203" t="s">
        <v>229</v>
      </c>
      <c r="D141" s="203" t="s">
        <v>126</v>
      </c>
      <c r="E141" s="204" t="s">
        <v>230</v>
      </c>
      <c r="F141" s="205" t="s">
        <v>231</v>
      </c>
      <c r="G141" s="206" t="s">
        <v>221</v>
      </c>
      <c r="H141" s="207">
        <v>25</v>
      </c>
      <c r="I141" s="208"/>
      <c r="J141" s="209">
        <f>ROUND(I141*H141,2)</f>
        <v>0</v>
      </c>
      <c r="K141" s="205" t="s">
        <v>130</v>
      </c>
      <c r="L141" s="43"/>
      <c r="M141" s="210" t="s">
        <v>19</v>
      </c>
      <c r="N141" s="211" t="s">
        <v>43</v>
      </c>
      <c r="O141" s="83"/>
      <c r="P141" s="212">
        <f>O141*H141</f>
        <v>0</v>
      </c>
      <c r="Q141" s="212">
        <v>0.042119999999999998</v>
      </c>
      <c r="R141" s="212">
        <f>Q141*H141</f>
        <v>1.0529999999999999</v>
      </c>
      <c r="S141" s="212">
        <v>0</v>
      </c>
      <c r="T141" s="21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14" t="s">
        <v>131</v>
      </c>
      <c r="AT141" s="214" t="s">
        <v>126</v>
      </c>
      <c r="AU141" s="214" t="s">
        <v>82</v>
      </c>
      <c r="AY141" s="16" t="s">
        <v>123</v>
      </c>
      <c r="BE141" s="215">
        <f>IF(N141="základní",J141,0)</f>
        <v>0</v>
      </c>
      <c r="BF141" s="215">
        <f>IF(N141="snížená",J141,0)</f>
        <v>0</v>
      </c>
      <c r="BG141" s="215">
        <f>IF(N141="zákl. přenesená",J141,0)</f>
        <v>0</v>
      </c>
      <c r="BH141" s="215">
        <f>IF(N141="sníž. přenesená",J141,0)</f>
        <v>0</v>
      </c>
      <c r="BI141" s="215">
        <f>IF(N141="nulová",J141,0)</f>
        <v>0</v>
      </c>
      <c r="BJ141" s="16" t="s">
        <v>80</v>
      </c>
      <c r="BK141" s="215">
        <f>ROUND(I141*H141,2)</f>
        <v>0</v>
      </c>
      <c r="BL141" s="16" t="s">
        <v>131</v>
      </c>
      <c r="BM141" s="214" t="s">
        <v>232</v>
      </c>
    </row>
    <row r="142" s="2" customFormat="1">
      <c r="A142" s="37"/>
      <c r="B142" s="38"/>
      <c r="C142" s="39"/>
      <c r="D142" s="216" t="s">
        <v>133</v>
      </c>
      <c r="E142" s="39"/>
      <c r="F142" s="217" t="s">
        <v>233</v>
      </c>
      <c r="G142" s="39"/>
      <c r="H142" s="39"/>
      <c r="I142" s="218"/>
      <c r="J142" s="39"/>
      <c r="K142" s="39"/>
      <c r="L142" s="43"/>
      <c r="M142" s="219"/>
      <c r="N142" s="220"/>
      <c r="O142" s="83"/>
      <c r="P142" s="83"/>
      <c r="Q142" s="83"/>
      <c r="R142" s="83"/>
      <c r="S142" s="83"/>
      <c r="T142" s="84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133</v>
      </c>
      <c r="AU142" s="16" t="s">
        <v>82</v>
      </c>
    </row>
    <row r="143" s="2" customFormat="1" ht="62.7" customHeight="1">
      <c r="A143" s="37"/>
      <c r="B143" s="38"/>
      <c r="C143" s="203" t="s">
        <v>234</v>
      </c>
      <c r="D143" s="203" t="s">
        <v>126</v>
      </c>
      <c r="E143" s="204" t="s">
        <v>235</v>
      </c>
      <c r="F143" s="205" t="s">
        <v>236</v>
      </c>
      <c r="G143" s="206" t="s">
        <v>221</v>
      </c>
      <c r="H143" s="207">
        <v>25</v>
      </c>
      <c r="I143" s="208"/>
      <c r="J143" s="209">
        <f>ROUND(I143*H143,2)</f>
        <v>0</v>
      </c>
      <c r="K143" s="205" t="s">
        <v>130</v>
      </c>
      <c r="L143" s="43"/>
      <c r="M143" s="210" t="s">
        <v>19</v>
      </c>
      <c r="N143" s="211" t="s">
        <v>43</v>
      </c>
      <c r="O143" s="83"/>
      <c r="P143" s="212">
        <f>O143*H143</f>
        <v>0</v>
      </c>
      <c r="Q143" s="212">
        <v>0.0086999999999999994</v>
      </c>
      <c r="R143" s="212">
        <f>Q143*H143</f>
        <v>0.21749999999999997</v>
      </c>
      <c r="S143" s="212">
        <v>0</v>
      </c>
      <c r="T143" s="21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14" t="s">
        <v>131</v>
      </c>
      <c r="AT143" s="214" t="s">
        <v>126</v>
      </c>
      <c r="AU143" s="214" t="s">
        <v>82</v>
      </c>
      <c r="AY143" s="16" t="s">
        <v>123</v>
      </c>
      <c r="BE143" s="215">
        <f>IF(N143="základní",J143,0)</f>
        <v>0</v>
      </c>
      <c r="BF143" s="215">
        <f>IF(N143="snížená",J143,0)</f>
        <v>0</v>
      </c>
      <c r="BG143" s="215">
        <f>IF(N143="zákl. přenesená",J143,0)</f>
        <v>0</v>
      </c>
      <c r="BH143" s="215">
        <f>IF(N143="sníž. přenesená",J143,0)</f>
        <v>0</v>
      </c>
      <c r="BI143" s="215">
        <f>IF(N143="nulová",J143,0)</f>
        <v>0</v>
      </c>
      <c r="BJ143" s="16" t="s">
        <v>80</v>
      </c>
      <c r="BK143" s="215">
        <f>ROUND(I143*H143,2)</f>
        <v>0</v>
      </c>
      <c r="BL143" s="16" t="s">
        <v>131</v>
      </c>
      <c r="BM143" s="214" t="s">
        <v>237</v>
      </c>
    </row>
    <row r="144" s="2" customFormat="1">
      <c r="A144" s="37"/>
      <c r="B144" s="38"/>
      <c r="C144" s="39"/>
      <c r="D144" s="216" t="s">
        <v>133</v>
      </c>
      <c r="E144" s="39"/>
      <c r="F144" s="217" t="s">
        <v>238</v>
      </c>
      <c r="G144" s="39"/>
      <c r="H144" s="39"/>
      <c r="I144" s="218"/>
      <c r="J144" s="39"/>
      <c r="K144" s="39"/>
      <c r="L144" s="43"/>
      <c r="M144" s="219"/>
      <c r="N144" s="220"/>
      <c r="O144" s="83"/>
      <c r="P144" s="83"/>
      <c r="Q144" s="83"/>
      <c r="R144" s="83"/>
      <c r="S144" s="83"/>
      <c r="T144" s="84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133</v>
      </c>
      <c r="AU144" s="16" t="s">
        <v>82</v>
      </c>
    </row>
    <row r="145" s="2" customFormat="1" ht="44.25" customHeight="1">
      <c r="A145" s="37"/>
      <c r="B145" s="38"/>
      <c r="C145" s="203" t="s">
        <v>239</v>
      </c>
      <c r="D145" s="203" t="s">
        <v>126</v>
      </c>
      <c r="E145" s="204" t="s">
        <v>240</v>
      </c>
      <c r="F145" s="205" t="s">
        <v>241</v>
      </c>
      <c r="G145" s="206" t="s">
        <v>139</v>
      </c>
      <c r="H145" s="207">
        <v>251.06399999999999</v>
      </c>
      <c r="I145" s="208"/>
      <c r="J145" s="209">
        <f>ROUND(I145*H145,2)</f>
        <v>0</v>
      </c>
      <c r="K145" s="205" t="s">
        <v>155</v>
      </c>
      <c r="L145" s="43"/>
      <c r="M145" s="210" t="s">
        <v>19</v>
      </c>
      <c r="N145" s="211" t="s">
        <v>43</v>
      </c>
      <c r="O145" s="83"/>
      <c r="P145" s="212">
        <f>O145*H145</f>
        <v>0</v>
      </c>
      <c r="Q145" s="212">
        <v>0</v>
      </c>
      <c r="R145" s="212">
        <f>Q145*H145</f>
        <v>0</v>
      </c>
      <c r="S145" s="212">
        <v>0.0050000000000000001</v>
      </c>
      <c r="T145" s="213">
        <f>S145*H145</f>
        <v>1.25532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14" t="s">
        <v>131</v>
      </c>
      <c r="AT145" s="214" t="s">
        <v>126</v>
      </c>
      <c r="AU145" s="214" t="s">
        <v>82</v>
      </c>
      <c r="AY145" s="16" t="s">
        <v>123</v>
      </c>
      <c r="BE145" s="215">
        <f>IF(N145="základní",J145,0)</f>
        <v>0</v>
      </c>
      <c r="BF145" s="215">
        <f>IF(N145="snížená",J145,0)</f>
        <v>0</v>
      </c>
      <c r="BG145" s="215">
        <f>IF(N145="zákl. přenesená",J145,0)</f>
        <v>0</v>
      </c>
      <c r="BH145" s="215">
        <f>IF(N145="sníž. přenesená",J145,0)</f>
        <v>0</v>
      </c>
      <c r="BI145" s="215">
        <f>IF(N145="nulová",J145,0)</f>
        <v>0</v>
      </c>
      <c r="BJ145" s="16" t="s">
        <v>80</v>
      </c>
      <c r="BK145" s="215">
        <f>ROUND(I145*H145,2)</f>
        <v>0</v>
      </c>
      <c r="BL145" s="16" t="s">
        <v>131</v>
      </c>
      <c r="BM145" s="214" t="s">
        <v>242</v>
      </c>
    </row>
    <row r="146" s="2" customFormat="1">
      <c r="A146" s="37"/>
      <c r="B146" s="38"/>
      <c r="C146" s="39"/>
      <c r="D146" s="216" t="s">
        <v>133</v>
      </c>
      <c r="E146" s="39"/>
      <c r="F146" s="217" t="s">
        <v>243</v>
      </c>
      <c r="G146" s="39"/>
      <c r="H146" s="39"/>
      <c r="I146" s="218"/>
      <c r="J146" s="39"/>
      <c r="K146" s="39"/>
      <c r="L146" s="43"/>
      <c r="M146" s="219"/>
      <c r="N146" s="220"/>
      <c r="O146" s="83"/>
      <c r="P146" s="83"/>
      <c r="Q146" s="83"/>
      <c r="R146" s="83"/>
      <c r="S146" s="83"/>
      <c r="T146" s="84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133</v>
      </c>
      <c r="AU146" s="16" t="s">
        <v>82</v>
      </c>
    </row>
    <row r="147" s="12" customFormat="1" ht="22.8" customHeight="1">
      <c r="A147" s="12"/>
      <c r="B147" s="187"/>
      <c r="C147" s="188"/>
      <c r="D147" s="189" t="s">
        <v>71</v>
      </c>
      <c r="E147" s="201" t="s">
        <v>244</v>
      </c>
      <c r="F147" s="201" t="s">
        <v>245</v>
      </c>
      <c r="G147" s="188"/>
      <c r="H147" s="188"/>
      <c r="I147" s="191"/>
      <c r="J147" s="202">
        <f>BK147</f>
        <v>0</v>
      </c>
      <c r="K147" s="188"/>
      <c r="L147" s="193"/>
      <c r="M147" s="194"/>
      <c r="N147" s="195"/>
      <c r="O147" s="195"/>
      <c r="P147" s="196">
        <f>SUM(P148:P155)</f>
        <v>0</v>
      </c>
      <c r="Q147" s="195"/>
      <c r="R147" s="196">
        <f>SUM(R148:R155)</f>
        <v>0</v>
      </c>
      <c r="S147" s="195"/>
      <c r="T147" s="197">
        <f>SUM(T148:T155)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98" t="s">
        <v>80</v>
      </c>
      <c r="AT147" s="199" t="s">
        <v>71</v>
      </c>
      <c r="AU147" s="199" t="s">
        <v>80</v>
      </c>
      <c r="AY147" s="198" t="s">
        <v>123</v>
      </c>
      <c r="BK147" s="200">
        <f>SUM(BK148:BK155)</f>
        <v>0</v>
      </c>
    </row>
    <row r="148" s="2" customFormat="1" ht="37.8" customHeight="1">
      <c r="A148" s="37"/>
      <c r="B148" s="38"/>
      <c r="C148" s="203" t="s">
        <v>246</v>
      </c>
      <c r="D148" s="203" t="s">
        <v>126</v>
      </c>
      <c r="E148" s="204" t="s">
        <v>247</v>
      </c>
      <c r="F148" s="205" t="s">
        <v>248</v>
      </c>
      <c r="G148" s="206" t="s">
        <v>249</v>
      </c>
      <c r="H148" s="207">
        <v>43.177999999999997</v>
      </c>
      <c r="I148" s="208"/>
      <c r="J148" s="209">
        <f>ROUND(I148*H148,2)</f>
        <v>0</v>
      </c>
      <c r="K148" s="205" t="s">
        <v>130</v>
      </c>
      <c r="L148" s="43"/>
      <c r="M148" s="210" t="s">
        <v>19</v>
      </c>
      <c r="N148" s="211" t="s">
        <v>43</v>
      </c>
      <c r="O148" s="83"/>
      <c r="P148" s="212">
        <f>O148*H148</f>
        <v>0</v>
      </c>
      <c r="Q148" s="212">
        <v>0</v>
      </c>
      <c r="R148" s="212">
        <f>Q148*H148</f>
        <v>0</v>
      </c>
      <c r="S148" s="212">
        <v>0</v>
      </c>
      <c r="T148" s="21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14" t="s">
        <v>131</v>
      </c>
      <c r="AT148" s="214" t="s">
        <v>126</v>
      </c>
      <c r="AU148" s="214" t="s">
        <v>82</v>
      </c>
      <c r="AY148" s="16" t="s">
        <v>123</v>
      </c>
      <c r="BE148" s="215">
        <f>IF(N148="základní",J148,0)</f>
        <v>0</v>
      </c>
      <c r="BF148" s="215">
        <f>IF(N148="snížená",J148,0)</f>
        <v>0</v>
      </c>
      <c r="BG148" s="215">
        <f>IF(N148="zákl. přenesená",J148,0)</f>
        <v>0</v>
      </c>
      <c r="BH148" s="215">
        <f>IF(N148="sníž. přenesená",J148,0)</f>
        <v>0</v>
      </c>
      <c r="BI148" s="215">
        <f>IF(N148="nulová",J148,0)</f>
        <v>0</v>
      </c>
      <c r="BJ148" s="16" t="s">
        <v>80</v>
      </c>
      <c r="BK148" s="215">
        <f>ROUND(I148*H148,2)</f>
        <v>0</v>
      </c>
      <c r="BL148" s="16" t="s">
        <v>131</v>
      </c>
      <c r="BM148" s="214" t="s">
        <v>250</v>
      </c>
    </row>
    <row r="149" s="2" customFormat="1">
      <c r="A149" s="37"/>
      <c r="B149" s="38"/>
      <c r="C149" s="39"/>
      <c r="D149" s="216" t="s">
        <v>133</v>
      </c>
      <c r="E149" s="39"/>
      <c r="F149" s="217" t="s">
        <v>251</v>
      </c>
      <c r="G149" s="39"/>
      <c r="H149" s="39"/>
      <c r="I149" s="218"/>
      <c r="J149" s="39"/>
      <c r="K149" s="39"/>
      <c r="L149" s="43"/>
      <c r="M149" s="219"/>
      <c r="N149" s="220"/>
      <c r="O149" s="83"/>
      <c r="P149" s="83"/>
      <c r="Q149" s="83"/>
      <c r="R149" s="83"/>
      <c r="S149" s="83"/>
      <c r="T149" s="84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133</v>
      </c>
      <c r="AU149" s="16" t="s">
        <v>82</v>
      </c>
    </row>
    <row r="150" s="2" customFormat="1" ht="33" customHeight="1">
      <c r="A150" s="37"/>
      <c r="B150" s="38"/>
      <c r="C150" s="203" t="s">
        <v>252</v>
      </c>
      <c r="D150" s="203" t="s">
        <v>126</v>
      </c>
      <c r="E150" s="204" t="s">
        <v>253</v>
      </c>
      <c r="F150" s="205" t="s">
        <v>254</v>
      </c>
      <c r="G150" s="206" t="s">
        <v>249</v>
      </c>
      <c r="H150" s="207">
        <v>43.177999999999997</v>
      </c>
      <c r="I150" s="208"/>
      <c r="J150" s="209">
        <f>ROUND(I150*H150,2)</f>
        <v>0</v>
      </c>
      <c r="K150" s="205" t="s">
        <v>130</v>
      </c>
      <c r="L150" s="43"/>
      <c r="M150" s="210" t="s">
        <v>19</v>
      </c>
      <c r="N150" s="211" t="s">
        <v>43</v>
      </c>
      <c r="O150" s="83"/>
      <c r="P150" s="212">
        <f>O150*H150</f>
        <v>0</v>
      </c>
      <c r="Q150" s="212">
        <v>0</v>
      </c>
      <c r="R150" s="212">
        <f>Q150*H150</f>
        <v>0</v>
      </c>
      <c r="S150" s="212">
        <v>0</v>
      </c>
      <c r="T150" s="21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14" t="s">
        <v>131</v>
      </c>
      <c r="AT150" s="214" t="s">
        <v>126</v>
      </c>
      <c r="AU150" s="214" t="s">
        <v>82</v>
      </c>
      <c r="AY150" s="16" t="s">
        <v>123</v>
      </c>
      <c r="BE150" s="215">
        <f>IF(N150="základní",J150,0)</f>
        <v>0</v>
      </c>
      <c r="BF150" s="215">
        <f>IF(N150="snížená",J150,0)</f>
        <v>0</v>
      </c>
      <c r="BG150" s="215">
        <f>IF(N150="zákl. přenesená",J150,0)</f>
        <v>0</v>
      </c>
      <c r="BH150" s="215">
        <f>IF(N150="sníž. přenesená",J150,0)</f>
        <v>0</v>
      </c>
      <c r="BI150" s="215">
        <f>IF(N150="nulová",J150,0)</f>
        <v>0</v>
      </c>
      <c r="BJ150" s="16" t="s">
        <v>80</v>
      </c>
      <c r="BK150" s="215">
        <f>ROUND(I150*H150,2)</f>
        <v>0</v>
      </c>
      <c r="BL150" s="16" t="s">
        <v>131</v>
      </c>
      <c r="BM150" s="214" t="s">
        <v>255</v>
      </c>
    </row>
    <row r="151" s="2" customFormat="1">
      <c r="A151" s="37"/>
      <c r="B151" s="38"/>
      <c r="C151" s="39"/>
      <c r="D151" s="216" t="s">
        <v>133</v>
      </c>
      <c r="E151" s="39"/>
      <c r="F151" s="217" t="s">
        <v>256</v>
      </c>
      <c r="G151" s="39"/>
      <c r="H151" s="39"/>
      <c r="I151" s="218"/>
      <c r="J151" s="39"/>
      <c r="K151" s="39"/>
      <c r="L151" s="43"/>
      <c r="M151" s="219"/>
      <c r="N151" s="220"/>
      <c r="O151" s="83"/>
      <c r="P151" s="83"/>
      <c r="Q151" s="83"/>
      <c r="R151" s="83"/>
      <c r="S151" s="83"/>
      <c r="T151" s="84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133</v>
      </c>
      <c r="AU151" s="16" t="s">
        <v>82</v>
      </c>
    </row>
    <row r="152" s="2" customFormat="1" ht="44.25" customHeight="1">
      <c r="A152" s="37"/>
      <c r="B152" s="38"/>
      <c r="C152" s="203" t="s">
        <v>257</v>
      </c>
      <c r="D152" s="203" t="s">
        <v>126</v>
      </c>
      <c r="E152" s="204" t="s">
        <v>258</v>
      </c>
      <c r="F152" s="205" t="s">
        <v>259</v>
      </c>
      <c r="G152" s="206" t="s">
        <v>249</v>
      </c>
      <c r="H152" s="207">
        <v>431.77999999999997</v>
      </c>
      <c r="I152" s="208"/>
      <c r="J152" s="209">
        <f>ROUND(I152*H152,2)</f>
        <v>0</v>
      </c>
      <c r="K152" s="205" t="s">
        <v>130</v>
      </c>
      <c r="L152" s="43"/>
      <c r="M152" s="210" t="s">
        <v>19</v>
      </c>
      <c r="N152" s="211" t="s">
        <v>43</v>
      </c>
      <c r="O152" s="83"/>
      <c r="P152" s="212">
        <f>O152*H152</f>
        <v>0</v>
      </c>
      <c r="Q152" s="212">
        <v>0</v>
      </c>
      <c r="R152" s="212">
        <f>Q152*H152</f>
        <v>0</v>
      </c>
      <c r="S152" s="212">
        <v>0</v>
      </c>
      <c r="T152" s="21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14" t="s">
        <v>131</v>
      </c>
      <c r="AT152" s="214" t="s">
        <v>126</v>
      </c>
      <c r="AU152" s="214" t="s">
        <v>82</v>
      </c>
      <c r="AY152" s="16" t="s">
        <v>123</v>
      </c>
      <c r="BE152" s="215">
        <f>IF(N152="základní",J152,0)</f>
        <v>0</v>
      </c>
      <c r="BF152" s="215">
        <f>IF(N152="snížená",J152,0)</f>
        <v>0</v>
      </c>
      <c r="BG152" s="215">
        <f>IF(N152="zákl. přenesená",J152,0)</f>
        <v>0</v>
      </c>
      <c r="BH152" s="215">
        <f>IF(N152="sníž. přenesená",J152,0)</f>
        <v>0</v>
      </c>
      <c r="BI152" s="215">
        <f>IF(N152="nulová",J152,0)</f>
        <v>0</v>
      </c>
      <c r="BJ152" s="16" t="s">
        <v>80</v>
      </c>
      <c r="BK152" s="215">
        <f>ROUND(I152*H152,2)</f>
        <v>0</v>
      </c>
      <c r="BL152" s="16" t="s">
        <v>131</v>
      </c>
      <c r="BM152" s="214" t="s">
        <v>260</v>
      </c>
    </row>
    <row r="153" s="2" customFormat="1">
      <c r="A153" s="37"/>
      <c r="B153" s="38"/>
      <c r="C153" s="39"/>
      <c r="D153" s="216" t="s">
        <v>133</v>
      </c>
      <c r="E153" s="39"/>
      <c r="F153" s="217" t="s">
        <v>261</v>
      </c>
      <c r="G153" s="39"/>
      <c r="H153" s="39"/>
      <c r="I153" s="218"/>
      <c r="J153" s="39"/>
      <c r="K153" s="39"/>
      <c r="L153" s="43"/>
      <c r="M153" s="219"/>
      <c r="N153" s="220"/>
      <c r="O153" s="83"/>
      <c r="P153" s="83"/>
      <c r="Q153" s="83"/>
      <c r="R153" s="83"/>
      <c r="S153" s="83"/>
      <c r="T153" s="84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133</v>
      </c>
      <c r="AU153" s="16" t="s">
        <v>82</v>
      </c>
    </row>
    <row r="154" s="2" customFormat="1" ht="44.25" customHeight="1">
      <c r="A154" s="37"/>
      <c r="B154" s="38"/>
      <c r="C154" s="203" t="s">
        <v>262</v>
      </c>
      <c r="D154" s="203" t="s">
        <v>126</v>
      </c>
      <c r="E154" s="204" t="s">
        <v>263</v>
      </c>
      <c r="F154" s="205" t="s">
        <v>264</v>
      </c>
      <c r="G154" s="206" t="s">
        <v>249</v>
      </c>
      <c r="H154" s="207">
        <v>43.177999999999997</v>
      </c>
      <c r="I154" s="208"/>
      <c r="J154" s="209">
        <f>ROUND(I154*H154,2)</f>
        <v>0</v>
      </c>
      <c r="K154" s="205" t="s">
        <v>130</v>
      </c>
      <c r="L154" s="43"/>
      <c r="M154" s="210" t="s">
        <v>19</v>
      </c>
      <c r="N154" s="211" t="s">
        <v>43</v>
      </c>
      <c r="O154" s="83"/>
      <c r="P154" s="212">
        <f>O154*H154</f>
        <v>0</v>
      </c>
      <c r="Q154" s="212">
        <v>0</v>
      </c>
      <c r="R154" s="212">
        <f>Q154*H154</f>
        <v>0</v>
      </c>
      <c r="S154" s="212">
        <v>0</v>
      </c>
      <c r="T154" s="21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14" t="s">
        <v>131</v>
      </c>
      <c r="AT154" s="214" t="s">
        <v>126</v>
      </c>
      <c r="AU154" s="214" t="s">
        <v>82</v>
      </c>
      <c r="AY154" s="16" t="s">
        <v>123</v>
      </c>
      <c r="BE154" s="215">
        <f>IF(N154="základní",J154,0)</f>
        <v>0</v>
      </c>
      <c r="BF154" s="215">
        <f>IF(N154="snížená",J154,0)</f>
        <v>0</v>
      </c>
      <c r="BG154" s="215">
        <f>IF(N154="zákl. přenesená",J154,0)</f>
        <v>0</v>
      </c>
      <c r="BH154" s="215">
        <f>IF(N154="sníž. přenesená",J154,0)</f>
        <v>0</v>
      </c>
      <c r="BI154" s="215">
        <f>IF(N154="nulová",J154,0)</f>
        <v>0</v>
      </c>
      <c r="BJ154" s="16" t="s">
        <v>80</v>
      </c>
      <c r="BK154" s="215">
        <f>ROUND(I154*H154,2)</f>
        <v>0</v>
      </c>
      <c r="BL154" s="16" t="s">
        <v>131</v>
      </c>
      <c r="BM154" s="214" t="s">
        <v>265</v>
      </c>
    </row>
    <row r="155" s="2" customFormat="1">
      <c r="A155" s="37"/>
      <c r="B155" s="38"/>
      <c r="C155" s="39"/>
      <c r="D155" s="216" t="s">
        <v>133</v>
      </c>
      <c r="E155" s="39"/>
      <c r="F155" s="217" t="s">
        <v>266</v>
      </c>
      <c r="G155" s="39"/>
      <c r="H155" s="39"/>
      <c r="I155" s="218"/>
      <c r="J155" s="39"/>
      <c r="K155" s="39"/>
      <c r="L155" s="43"/>
      <c r="M155" s="219"/>
      <c r="N155" s="220"/>
      <c r="O155" s="83"/>
      <c r="P155" s="83"/>
      <c r="Q155" s="83"/>
      <c r="R155" s="83"/>
      <c r="S155" s="83"/>
      <c r="T155" s="84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133</v>
      </c>
      <c r="AU155" s="16" t="s">
        <v>82</v>
      </c>
    </row>
    <row r="156" s="12" customFormat="1" ht="22.8" customHeight="1">
      <c r="A156" s="12"/>
      <c r="B156" s="187"/>
      <c r="C156" s="188"/>
      <c r="D156" s="189" t="s">
        <v>71</v>
      </c>
      <c r="E156" s="201" t="s">
        <v>267</v>
      </c>
      <c r="F156" s="201" t="s">
        <v>268</v>
      </c>
      <c r="G156" s="188"/>
      <c r="H156" s="188"/>
      <c r="I156" s="191"/>
      <c r="J156" s="202">
        <f>BK156</f>
        <v>0</v>
      </c>
      <c r="K156" s="188"/>
      <c r="L156" s="193"/>
      <c r="M156" s="194"/>
      <c r="N156" s="195"/>
      <c r="O156" s="195"/>
      <c r="P156" s="196">
        <f>SUM(P157:P158)</f>
        <v>0</v>
      </c>
      <c r="Q156" s="195"/>
      <c r="R156" s="196">
        <f>SUM(R157:R158)</f>
        <v>0</v>
      </c>
      <c r="S156" s="195"/>
      <c r="T156" s="197">
        <f>SUM(T157:T158)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98" t="s">
        <v>80</v>
      </c>
      <c r="AT156" s="199" t="s">
        <v>71</v>
      </c>
      <c r="AU156" s="199" t="s">
        <v>80</v>
      </c>
      <c r="AY156" s="198" t="s">
        <v>123</v>
      </c>
      <c r="BK156" s="200">
        <f>SUM(BK157:BK158)</f>
        <v>0</v>
      </c>
    </row>
    <row r="157" s="2" customFormat="1" ht="55.5" customHeight="1">
      <c r="A157" s="37"/>
      <c r="B157" s="38"/>
      <c r="C157" s="203" t="s">
        <v>269</v>
      </c>
      <c r="D157" s="203" t="s">
        <v>126</v>
      </c>
      <c r="E157" s="204" t="s">
        <v>270</v>
      </c>
      <c r="F157" s="205" t="s">
        <v>271</v>
      </c>
      <c r="G157" s="206" t="s">
        <v>249</v>
      </c>
      <c r="H157" s="207">
        <v>30.562999999999999</v>
      </c>
      <c r="I157" s="208"/>
      <c r="J157" s="209">
        <f>ROUND(I157*H157,2)</f>
        <v>0</v>
      </c>
      <c r="K157" s="205" t="s">
        <v>130</v>
      </c>
      <c r="L157" s="43"/>
      <c r="M157" s="210" t="s">
        <v>19</v>
      </c>
      <c r="N157" s="211" t="s">
        <v>43</v>
      </c>
      <c r="O157" s="83"/>
      <c r="P157" s="212">
        <f>O157*H157</f>
        <v>0</v>
      </c>
      <c r="Q157" s="212">
        <v>0</v>
      </c>
      <c r="R157" s="212">
        <f>Q157*H157</f>
        <v>0</v>
      </c>
      <c r="S157" s="212">
        <v>0</v>
      </c>
      <c r="T157" s="21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14" t="s">
        <v>131</v>
      </c>
      <c r="AT157" s="214" t="s">
        <v>126</v>
      </c>
      <c r="AU157" s="214" t="s">
        <v>82</v>
      </c>
      <c r="AY157" s="16" t="s">
        <v>123</v>
      </c>
      <c r="BE157" s="215">
        <f>IF(N157="základní",J157,0)</f>
        <v>0</v>
      </c>
      <c r="BF157" s="215">
        <f>IF(N157="snížená",J157,0)</f>
        <v>0</v>
      </c>
      <c r="BG157" s="215">
        <f>IF(N157="zákl. přenesená",J157,0)</f>
        <v>0</v>
      </c>
      <c r="BH157" s="215">
        <f>IF(N157="sníž. přenesená",J157,0)</f>
        <v>0</v>
      </c>
      <c r="BI157" s="215">
        <f>IF(N157="nulová",J157,0)</f>
        <v>0</v>
      </c>
      <c r="BJ157" s="16" t="s">
        <v>80</v>
      </c>
      <c r="BK157" s="215">
        <f>ROUND(I157*H157,2)</f>
        <v>0</v>
      </c>
      <c r="BL157" s="16" t="s">
        <v>131</v>
      </c>
      <c r="BM157" s="214" t="s">
        <v>272</v>
      </c>
    </row>
    <row r="158" s="2" customFormat="1">
      <c r="A158" s="37"/>
      <c r="B158" s="38"/>
      <c r="C158" s="39"/>
      <c r="D158" s="216" t="s">
        <v>133</v>
      </c>
      <c r="E158" s="39"/>
      <c r="F158" s="217" t="s">
        <v>273</v>
      </c>
      <c r="G158" s="39"/>
      <c r="H158" s="39"/>
      <c r="I158" s="218"/>
      <c r="J158" s="39"/>
      <c r="K158" s="39"/>
      <c r="L158" s="43"/>
      <c r="M158" s="219"/>
      <c r="N158" s="220"/>
      <c r="O158" s="83"/>
      <c r="P158" s="83"/>
      <c r="Q158" s="83"/>
      <c r="R158" s="83"/>
      <c r="S158" s="83"/>
      <c r="T158" s="84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133</v>
      </c>
      <c r="AU158" s="16" t="s">
        <v>82</v>
      </c>
    </row>
    <row r="159" s="12" customFormat="1" ht="25.92" customHeight="1">
      <c r="A159" s="12"/>
      <c r="B159" s="187"/>
      <c r="C159" s="188"/>
      <c r="D159" s="189" t="s">
        <v>71</v>
      </c>
      <c r="E159" s="190" t="s">
        <v>274</v>
      </c>
      <c r="F159" s="190" t="s">
        <v>275</v>
      </c>
      <c r="G159" s="188"/>
      <c r="H159" s="188"/>
      <c r="I159" s="191"/>
      <c r="J159" s="192">
        <f>BK159</f>
        <v>0</v>
      </c>
      <c r="K159" s="188"/>
      <c r="L159" s="193"/>
      <c r="M159" s="194"/>
      <c r="N159" s="195"/>
      <c r="O159" s="195"/>
      <c r="P159" s="196">
        <f>P160+P162+P212+P224+P245+P262+P273</f>
        <v>0</v>
      </c>
      <c r="Q159" s="195"/>
      <c r="R159" s="196">
        <f>R160+R162+R212+R224+R245+R262+R273</f>
        <v>16.38060969</v>
      </c>
      <c r="S159" s="195"/>
      <c r="T159" s="197">
        <f>T160+T162+T212+T224+T245+T262+T273</f>
        <v>14.039965179999999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98" t="s">
        <v>82</v>
      </c>
      <c r="AT159" s="199" t="s">
        <v>71</v>
      </c>
      <c r="AU159" s="199" t="s">
        <v>72</v>
      </c>
      <c r="AY159" s="198" t="s">
        <v>123</v>
      </c>
      <c r="BK159" s="200">
        <f>BK160+BK162+BK212+BK224+BK245+BK262+BK273</f>
        <v>0</v>
      </c>
    </row>
    <row r="160" s="12" customFormat="1" ht="22.8" customHeight="1">
      <c r="A160" s="12"/>
      <c r="B160" s="187"/>
      <c r="C160" s="188"/>
      <c r="D160" s="189" t="s">
        <v>71</v>
      </c>
      <c r="E160" s="201" t="s">
        <v>276</v>
      </c>
      <c r="F160" s="201" t="s">
        <v>277</v>
      </c>
      <c r="G160" s="188"/>
      <c r="H160" s="188"/>
      <c r="I160" s="191"/>
      <c r="J160" s="202">
        <f>BK160</f>
        <v>0</v>
      </c>
      <c r="K160" s="188"/>
      <c r="L160" s="193"/>
      <c r="M160" s="194"/>
      <c r="N160" s="195"/>
      <c r="O160" s="195"/>
      <c r="P160" s="196">
        <f>P161</f>
        <v>0</v>
      </c>
      <c r="Q160" s="195"/>
      <c r="R160" s="196">
        <f>R161</f>
        <v>0</v>
      </c>
      <c r="S160" s="195"/>
      <c r="T160" s="197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98" t="s">
        <v>82</v>
      </c>
      <c r="AT160" s="199" t="s">
        <v>71</v>
      </c>
      <c r="AU160" s="199" t="s">
        <v>80</v>
      </c>
      <c r="AY160" s="198" t="s">
        <v>123</v>
      </c>
      <c r="BK160" s="200">
        <f>BK161</f>
        <v>0</v>
      </c>
    </row>
    <row r="161" s="2" customFormat="1" ht="16.5" customHeight="1">
      <c r="A161" s="37"/>
      <c r="B161" s="38"/>
      <c r="C161" s="203" t="s">
        <v>278</v>
      </c>
      <c r="D161" s="203" t="s">
        <v>126</v>
      </c>
      <c r="E161" s="204" t="s">
        <v>279</v>
      </c>
      <c r="F161" s="205" t="s">
        <v>280</v>
      </c>
      <c r="G161" s="206" t="s">
        <v>281</v>
      </c>
      <c r="H161" s="207">
        <v>10</v>
      </c>
      <c r="I161" s="208"/>
      <c r="J161" s="209">
        <f>ROUND(I161*H161,2)</f>
        <v>0</v>
      </c>
      <c r="K161" s="205" t="s">
        <v>19</v>
      </c>
      <c r="L161" s="43"/>
      <c r="M161" s="210" t="s">
        <v>19</v>
      </c>
      <c r="N161" s="211" t="s">
        <v>43</v>
      </c>
      <c r="O161" s="83"/>
      <c r="P161" s="212">
        <f>O161*H161</f>
        <v>0</v>
      </c>
      <c r="Q161" s="212">
        <v>0</v>
      </c>
      <c r="R161" s="212">
        <f>Q161*H161</f>
        <v>0</v>
      </c>
      <c r="S161" s="212">
        <v>0</v>
      </c>
      <c r="T161" s="21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14" t="s">
        <v>194</v>
      </c>
      <c r="AT161" s="214" t="s">
        <v>126</v>
      </c>
      <c r="AU161" s="214" t="s">
        <v>82</v>
      </c>
      <c r="AY161" s="16" t="s">
        <v>123</v>
      </c>
      <c r="BE161" s="215">
        <f>IF(N161="základní",J161,0)</f>
        <v>0</v>
      </c>
      <c r="BF161" s="215">
        <f>IF(N161="snížená",J161,0)</f>
        <v>0</v>
      </c>
      <c r="BG161" s="215">
        <f>IF(N161="zákl. přenesená",J161,0)</f>
        <v>0</v>
      </c>
      <c r="BH161" s="215">
        <f>IF(N161="sníž. přenesená",J161,0)</f>
        <v>0</v>
      </c>
      <c r="BI161" s="215">
        <f>IF(N161="nulová",J161,0)</f>
        <v>0</v>
      </c>
      <c r="BJ161" s="16" t="s">
        <v>80</v>
      </c>
      <c r="BK161" s="215">
        <f>ROUND(I161*H161,2)</f>
        <v>0</v>
      </c>
      <c r="BL161" s="16" t="s">
        <v>194</v>
      </c>
      <c r="BM161" s="214" t="s">
        <v>282</v>
      </c>
    </row>
    <row r="162" s="12" customFormat="1" ht="22.8" customHeight="1">
      <c r="A162" s="12"/>
      <c r="B162" s="187"/>
      <c r="C162" s="188"/>
      <c r="D162" s="189" t="s">
        <v>71</v>
      </c>
      <c r="E162" s="201" t="s">
        <v>283</v>
      </c>
      <c r="F162" s="201" t="s">
        <v>284</v>
      </c>
      <c r="G162" s="188"/>
      <c r="H162" s="188"/>
      <c r="I162" s="191"/>
      <c r="J162" s="202">
        <f>BK162</f>
        <v>0</v>
      </c>
      <c r="K162" s="188"/>
      <c r="L162" s="193"/>
      <c r="M162" s="194"/>
      <c r="N162" s="195"/>
      <c r="O162" s="195"/>
      <c r="P162" s="196">
        <f>SUM(P163:P211)</f>
        <v>0</v>
      </c>
      <c r="Q162" s="195"/>
      <c r="R162" s="196">
        <f>SUM(R163:R211)</f>
        <v>10.493947759999999</v>
      </c>
      <c r="S162" s="195"/>
      <c r="T162" s="197">
        <f>SUM(T163:T211)</f>
        <v>12.603895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98" t="s">
        <v>82</v>
      </c>
      <c r="AT162" s="199" t="s">
        <v>71</v>
      </c>
      <c r="AU162" s="199" t="s">
        <v>80</v>
      </c>
      <c r="AY162" s="198" t="s">
        <v>123</v>
      </c>
      <c r="BK162" s="200">
        <f>SUM(BK163:BK211)</f>
        <v>0</v>
      </c>
    </row>
    <row r="163" s="2" customFormat="1" ht="33" customHeight="1">
      <c r="A163" s="37"/>
      <c r="B163" s="38"/>
      <c r="C163" s="203" t="s">
        <v>285</v>
      </c>
      <c r="D163" s="203" t="s">
        <v>126</v>
      </c>
      <c r="E163" s="204" t="s">
        <v>286</v>
      </c>
      <c r="F163" s="205" t="s">
        <v>287</v>
      </c>
      <c r="G163" s="206" t="s">
        <v>288</v>
      </c>
      <c r="H163" s="207">
        <v>30</v>
      </c>
      <c r="I163" s="208"/>
      <c r="J163" s="209">
        <f>ROUND(I163*H163,2)</f>
        <v>0</v>
      </c>
      <c r="K163" s="205" t="s">
        <v>130</v>
      </c>
      <c r="L163" s="43"/>
      <c r="M163" s="210" t="s">
        <v>19</v>
      </c>
      <c r="N163" s="211" t="s">
        <v>43</v>
      </c>
      <c r="O163" s="83"/>
      <c r="P163" s="212">
        <f>O163*H163</f>
        <v>0</v>
      </c>
      <c r="Q163" s="212">
        <v>0.0026700000000000001</v>
      </c>
      <c r="R163" s="212">
        <f>Q163*H163</f>
        <v>0.080100000000000005</v>
      </c>
      <c r="S163" s="212">
        <v>0</v>
      </c>
      <c r="T163" s="21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14" t="s">
        <v>194</v>
      </c>
      <c r="AT163" s="214" t="s">
        <v>126</v>
      </c>
      <c r="AU163" s="214" t="s">
        <v>82</v>
      </c>
      <c r="AY163" s="16" t="s">
        <v>123</v>
      </c>
      <c r="BE163" s="215">
        <f>IF(N163="základní",J163,0)</f>
        <v>0</v>
      </c>
      <c r="BF163" s="215">
        <f>IF(N163="snížená",J163,0)</f>
        <v>0</v>
      </c>
      <c r="BG163" s="215">
        <f>IF(N163="zákl. přenesená",J163,0)</f>
        <v>0</v>
      </c>
      <c r="BH163" s="215">
        <f>IF(N163="sníž. přenesená",J163,0)</f>
        <v>0</v>
      </c>
      <c r="BI163" s="215">
        <f>IF(N163="nulová",J163,0)</f>
        <v>0</v>
      </c>
      <c r="BJ163" s="16" t="s">
        <v>80</v>
      </c>
      <c r="BK163" s="215">
        <f>ROUND(I163*H163,2)</f>
        <v>0</v>
      </c>
      <c r="BL163" s="16" t="s">
        <v>194</v>
      </c>
      <c r="BM163" s="214" t="s">
        <v>289</v>
      </c>
    </row>
    <row r="164" s="2" customFormat="1">
      <c r="A164" s="37"/>
      <c r="B164" s="38"/>
      <c r="C164" s="39"/>
      <c r="D164" s="216" t="s">
        <v>133</v>
      </c>
      <c r="E164" s="39"/>
      <c r="F164" s="217" t="s">
        <v>290</v>
      </c>
      <c r="G164" s="39"/>
      <c r="H164" s="39"/>
      <c r="I164" s="218"/>
      <c r="J164" s="39"/>
      <c r="K164" s="39"/>
      <c r="L164" s="43"/>
      <c r="M164" s="219"/>
      <c r="N164" s="220"/>
      <c r="O164" s="83"/>
      <c r="P164" s="83"/>
      <c r="Q164" s="83"/>
      <c r="R164" s="83"/>
      <c r="S164" s="83"/>
      <c r="T164" s="84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133</v>
      </c>
      <c r="AU164" s="16" t="s">
        <v>82</v>
      </c>
    </row>
    <row r="165" s="2" customFormat="1" ht="16.5" customHeight="1">
      <c r="A165" s="37"/>
      <c r="B165" s="38"/>
      <c r="C165" s="221" t="s">
        <v>291</v>
      </c>
      <c r="D165" s="221" t="s">
        <v>292</v>
      </c>
      <c r="E165" s="222" t="s">
        <v>293</v>
      </c>
      <c r="F165" s="223" t="s">
        <v>294</v>
      </c>
      <c r="G165" s="224" t="s">
        <v>288</v>
      </c>
      <c r="H165" s="225">
        <v>30</v>
      </c>
      <c r="I165" s="226"/>
      <c r="J165" s="227">
        <f>ROUND(I165*H165,2)</f>
        <v>0</v>
      </c>
      <c r="K165" s="223" t="s">
        <v>19</v>
      </c>
      <c r="L165" s="228"/>
      <c r="M165" s="229" t="s">
        <v>19</v>
      </c>
      <c r="N165" s="230" t="s">
        <v>43</v>
      </c>
      <c r="O165" s="83"/>
      <c r="P165" s="212">
        <f>O165*H165</f>
        <v>0</v>
      </c>
      <c r="Q165" s="212">
        <v>0</v>
      </c>
      <c r="R165" s="212">
        <f>Q165*H165</f>
        <v>0</v>
      </c>
      <c r="S165" s="212">
        <v>0</v>
      </c>
      <c r="T165" s="21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14" t="s">
        <v>285</v>
      </c>
      <c r="AT165" s="214" t="s">
        <v>292</v>
      </c>
      <c r="AU165" s="214" t="s">
        <v>82</v>
      </c>
      <c r="AY165" s="16" t="s">
        <v>123</v>
      </c>
      <c r="BE165" s="215">
        <f>IF(N165="základní",J165,0)</f>
        <v>0</v>
      </c>
      <c r="BF165" s="215">
        <f>IF(N165="snížená",J165,0)</f>
        <v>0</v>
      </c>
      <c r="BG165" s="215">
        <f>IF(N165="zákl. přenesená",J165,0)</f>
        <v>0</v>
      </c>
      <c r="BH165" s="215">
        <f>IF(N165="sníž. přenesená",J165,0)</f>
        <v>0</v>
      </c>
      <c r="BI165" s="215">
        <f>IF(N165="nulová",J165,0)</f>
        <v>0</v>
      </c>
      <c r="BJ165" s="16" t="s">
        <v>80</v>
      </c>
      <c r="BK165" s="215">
        <f>ROUND(I165*H165,2)</f>
        <v>0</v>
      </c>
      <c r="BL165" s="16" t="s">
        <v>194</v>
      </c>
      <c r="BM165" s="214" t="s">
        <v>295</v>
      </c>
    </row>
    <row r="166" s="2" customFormat="1" ht="37.8" customHeight="1">
      <c r="A166" s="37"/>
      <c r="B166" s="38"/>
      <c r="C166" s="203" t="s">
        <v>296</v>
      </c>
      <c r="D166" s="203" t="s">
        <v>126</v>
      </c>
      <c r="E166" s="204" t="s">
        <v>297</v>
      </c>
      <c r="F166" s="205" t="s">
        <v>298</v>
      </c>
      <c r="G166" s="206" t="s">
        <v>288</v>
      </c>
      <c r="H166" s="207">
        <v>155</v>
      </c>
      <c r="I166" s="208"/>
      <c r="J166" s="209">
        <f>ROUND(I166*H166,2)</f>
        <v>0</v>
      </c>
      <c r="K166" s="205" t="s">
        <v>130</v>
      </c>
      <c r="L166" s="43"/>
      <c r="M166" s="210" t="s">
        <v>19</v>
      </c>
      <c r="N166" s="211" t="s">
        <v>43</v>
      </c>
      <c r="O166" s="83"/>
      <c r="P166" s="212">
        <f>O166*H166</f>
        <v>0</v>
      </c>
      <c r="Q166" s="212">
        <v>0</v>
      </c>
      <c r="R166" s="212">
        <f>Q166*H166</f>
        <v>0</v>
      </c>
      <c r="S166" s="212">
        <v>0</v>
      </c>
      <c r="T166" s="21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14" t="s">
        <v>194</v>
      </c>
      <c r="AT166" s="214" t="s">
        <v>126</v>
      </c>
      <c r="AU166" s="214" t="s">
        <v>82</v>
      </c>
      <c r="AY166" s="16" t="s">
        <v>123</v>
      </c>
      <c r="BE166" s="215">
        <f>IF(N166="základní",J166,0)</f>
        <v>0</v>
      </c>
      <c r="BF166" s="215">
        <f>IF(N166="snížená",J166,0)</f>
        <v>0</v>
      </c>
      <c r="BG166" s="215">
        <f>IF(N166="zákl. přenesená",J166,0)</f>
        <v>0</v>
      </c>
      <c r="BH166" s="215">
        <f>IF(N166="sníž. přenesená",J166,0)</f>
        <v>0</v>
      </c>
      <c r="BI166" s="215">
        <f>IF(N166="nulová",J166,0)</f>
        <v>0</v>
      </c>
      <c r="BJ166" s="16" t="s">
        <v>80</v>
      </c>
      <c r="BK166" s="215">
        <f>ROUND(I166*H166,2)</f>
        <v>0</v>
      </c>
      <c r="BL166" s="16" t="s">
        <v>194</v>
      </c>
      <c r="BM166" s="214" t="s">
        <v>299</v>
      </c>
    </row>
    <row r="167" s="2" customFormat="1">
      <c r="A167" s="37"/>
      <c r="B167" s="38"/>
      <c r="C167" s="39"/>
      <c r="D167" s="216" t="s">
        <v>133</v>
      </c>
      <c r="E167" s="39"/>
      <c r="F167" s="217" t="s">
        <v>300</v>
      </c>
      <c r="G167" s="39"/>
      <c r="H167" s="39"/>
      <c r="I167" s="218"/>
      <c r="J167" s="39"/>
      <c r="K167" s="39"/>
      <c r="L167" s="43"/>
      <c r="M167" s="219"/>
      <c r="N167" s="220"/>
      <c r="O167" s="83"/>
      <c r="P167" s="83"/>
      <c r="Q167" s="83"/>
      <c r="R167" s="83"/>
      <c r="S167" s="83"/>
      <c r="T167" s="84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133</v>
      </c>
      <c r="AU167" s="16" t="s">
        <v>82</v>
      </c>
    </row>
    <row r="168" s="2" customFormat="1" ht="16.5" customHeight="1">
      <c r="A168" s="37"/>
      <c r="B168" s="38"/>
      <c r="C168" s="221" t="s">
        <v>301</v>
      </c>
      <c r="D168" s="221" t="s">
        <v>292</v>
      </c>
      <c r="E168" s="222" t="s">
        <v>302</v>
      </c>
      <c r="F168" s="223" t="s">
        <v>303</v>
      </c>
      <c r="G168" s="224" t="s">
        <v>288</v>
      </c>
      <c r="H168" s="225">
        <v>81</v>
      </c>
      <c r="I168" s="226"/>
      <c r="J168" s="227">
        <f>ROUND(I168*H168,2)</f>
        <v>0</v>
      </c>
      <c r="K168" s="223" t="s">
        <v>19</v>
      </c>
      <c r="L168" s="228"/>
      <c r="M168" s="229" t="s">
        <v>19</v>
      </c>
      <c r="N168" s="230" t="s">
        <v>43</v>
      </c>
      <c r="O168" s="83"/>
      <c r="P168" s="212">
        <f>O168*H168</f>
        <v>0</v>
      </c>
      <c r="Q168" s="212">
        <v>0</v>
      </c>
      <c r="R168" s="212">
        <f>Q168*H168</f>
        <v>0</v>
      </c>
      <c r="S168" s="212">
        <v>0</v>
      </c>
      <c r="T168" s="21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14" t="s">
        <v>285</v>
      </c>
      <c r="AT168" s="214" t="s">
        <v>292</v>
      </c>
      <c r="AU168" s="214" t="s">
        <v>82</v>
      </c>
      <c r="AY168" s="16" t="s">
        <v>123</v>
      </c>
      <c r="BE168" s="215">
        <f>IF(N168="základní",J168,0)</f>
        <v>0</v>
      </c>
      <c r="BF168" s="215">
        <f>IF(N168="snížená",J168,0)</f>
        <v>0</v>
      </c>
      <c r="BG168" s="215">
        <f>IF(N168="zákl. přenesená",J168,0)</f>
        <v>0</v>
      </c>
      <c r="BH168" s="215">
        <f>IF(N168="sníž. přenesená",J168,0)</f>
        <v>0</v>
      </c>
      <c r="BI168" s="215">
        <f>IF(N168="nulová",J168,0)</f>
        <v>0</v>
      </c>
      <c r="BJ168" s="16" t="s">
        <v>80</v>
      </c>
      <c r="BK168" s="215">
        <f>ROUND(I168*H168,2)</f>
        <v>0</v>
      </c>
      <c r="BL168" s="16" t="s">
        <v>194</v>
      </c>
      <c r="BM168" s="214" t="s">
        <v>304</v>
      </c>
    </row>
    <row r="169" s="2" customFormat="1" ht="16.5" customHeight="1">
      <c r="A169" s="37"/>
      <c r="B169" s="38"/>
      <c r="C169" s="221" t="s">
        <v>305</v>
      </c>
      <c r="D169" s="221" t="s">
        <v>292</v>
      </c>
      <c r="E169" s="222" t="s">
        <v>306</v>
      </c>
      <c r="F169" s="223" t="s">
        <v>307</v>
      </c>
      <c r="G169" s="224" t="s">
        <v>288</v>
      </c>
      <c r="H169" s="225">
        <v>64</v>
      </c>
      <c r="I169" s="226"/>
      <c r="J169" s="227">
        <f>ROUND(I169*H169,2)</f>
        <v>0</v>
      </c>
      <c r="K169" s="223" t="s">
        <v>19</v>
      </c>
      <c r="L169" s="228"/>
      <c r="M169" s="229" t="s">
        <v>19</v>
      </c>
      <c r="N169" s="230" t="s">
        <v>43</v>
      </c>
      <c r="O169" s="83"/>
      <c r="P169" s="212">
        <f>O169*H169</f>
        <v>0</v>
      </c>
      <c r="Q169" s="212">
        <v>0</v>
      </c>
      <c r="R169" s="212">
        <f>Q169*H169</f>
        <v>0</v>
      </c>
      <c r="S169" s="212">
        <v>0</v>
      </c>
      <c r="T169" s="21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14" t="s">
        <v>285</v>
      </c>
      <c r="AT169" s="214" t="s">
        <v>292</v>
      </c>
      <c r="AU169" s="214" t="s">
        <v>82</v>
      </c>
      <c r="AY169" s="16" t="s">
        <v>123</v>
      </c>
      <c r="BE169" s="215">
        <f>IF(N169="základní",J169,0)</f>
        <v>0</v>
      </c>
      <c r="BF169" s="215">
        <f>IF(N169="snížená",J169,0)</f>
        <v>0</v>
      </c>
      <c r="BG169" s="215">
        <f>IF(N169="zákl. přenesená",J169,0)</f>
        <v>0</v>
      </c>
      <c r="BH169" s="215">
        <f>IF(N169="sníž. přenesená",J169,0)</f>
        <v>0</v>
      </c>
      <c r="BI169" s="215">
        <f>IF(N169="nulová",J169,0)</f>
        <v>0</v>
      </c>
      <c r="BJ169" s="16" t="s">
        <v>80</v>
      </c>
      <c r="BK169" s="215">
        <f>ROUND(I169*H169,2)</f>
        <v>0</v>
      </c>
      <c r="BL169" s="16" t="s">
        <v>194</v>
      </c>
      <c r="BM169" s="214" t="s">
        <v>308</v>
      </c>
    </row>
    <row r="170" s="2" customFormat="1" ht="16.5" customHeight="1">
      <c r="A170" s="37"/>
      <c r="B170" s="38"/>
      <c r="C170" s="203" t="s">
        <v>309</v>
      </c>
      <c r="D170" s="203" t="s">
        <v>126</v>
      </c>
      <c r="E170" s="204" t="s">
        <v>310</v>
      </c>
      <c r="F170" s="205" t="s">
        <v>311</v>
      </c>
      <c r="G170" s="206" t="s">
        <v>288</v>
      </c>
      <c r="H170" s="207">
        <v>30</v>
      </c>
      <c r="I170" s="208"/>
      <c r="J170" s="209">
        <f>ROUND(I170*H170,2)</f>
        <v>0</v>
      </c>
      <c r="K170" s="205" t="s">
        <v>130</v>
      </c>
      <c r="L170" s="43"/>
      <c r="M170" s="210" t="s">
        <v>19</v>
      </c>
      <c r="N170" s="211" t="s">
        <v>43</v>
      </c>
      <c r="O170" s="83"/>
      <c r="P170" s="212">
        <f>O170*H170</f>
        <v>0</v>
      </c>
      <c r="Q170" s="212">
        <v>0</v>
      </c>
      <c r="R170" s="212">
        <f>Q170*H170</f>
        <v>0</v>
      </c>
      <c r="S170" s="212">
        <v>0.0050000000000000001</v>
      </c>
      <c r="T170" s="213">
        <f>S170*H170</f>
        <v>0.14999999999999999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14" t="s">
        <v>194</v>
      </c>
      <c r="AT170" s="214" t="s">
        <v>126</v>
      </c>
      <c r="AU170" s="214" t="s">
        <v>82</v>
      </c>
      <c r="AY170" s="16" t="s">
        <v>123</v>
      </c>
      <c r="BE170" s="215">
        <f>IF(N170="základní",J170,0)</f>
        <v>0</v>
      </c>
      <c r="BF170" s="215">
        <f>IF(N170="snížená",J170,0)</f>
        <v>0</v>
      </c>
      <c r="BG170" s="215">
        <f>IF(N170="zákl. přenesená",J170,0)</f>
        <v>0</v>
      </c>
      <c r="BH170" s="215">
        <f>IF(N170="sníž. přenesená",J170,0)</f>
        <v>0</v>
      </c>
      <c r="BI170" s="215">
        <f>IF(N170="nulová",J170,0)</f>
        <v>0</v>
      </c>
      <c r="BJ170" s="16" t="s">
        <v>80</v>
      </c>
      <c r="BK170" s="215">
        <f>ROUND(I170*H170,2)</f>
        <v>0</v>
      </c>
      <c r="BL170" s="16" t="s">
        <v>194</v>
      </c>
      <c r="BM170" s="214" t="s">
        <v>312</v>
      </c>
    </row>
    <row r="171" s="2" customFormat="1">
      <c r="A171" s="37"/>
      <c r="B171" s="38"/>
      <c r="C171" s="39"/>
      <c r="D171" s="216" t="s">
        <v>133</v>
      </c>
      <c r="E171" s="39"/>
      <c r="F171" s="217" t="s">
        <v>313</v>
      </c>
      <c r="G171" s="39"/>
      <c r="H171" s="39"/>
      <c r="I171" s="218"/>
      <c r="J171" s="39"/>
      <c r="K171" s="39"/>
      <c r="L171" s="43"/>
      <c r="M171" s="219"/>
      <c r="N171" s="220"/>
      <c r="O171" s="83"/>
      <c r="P171" s="83"/>
      <c r="Q171" s="83"/>
      <c r="R171" s="83"/>
      <c r="S171" s="83"/>
      <c r="T171" s="84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133</v>
      </c>
      <c r="AU171" s="16" t="s">
        <v>82</v>
      </c>
    </row>
    <row r="172" s="2" customFormat="1" ht="24.15" customHeight="1">
      <c r="A172" s="37"/>
      <c r="B172" s="38"/>
      <c r="C172" s="203" t="s">
        <v>314</v>
      </c>
      <c r="D172" s="203" t="s">
        <v>126</v>
      </c>
      <c r="E172" s="204" t="s">
        <v>315</v>
      </c>
      <c r="F172" s="205" t="s">
        <v>316</v>
      </c>
      <c r="G172" s="206" t="s">
        <v>317</v>
      </c>
      <c r="H172" s="207">
        <v>19</v>
      </c>
      <c r="I172" s="208"/>
      <c r="J172" s="209">
        <f>ROUND(I172*H172,2)</f>
        <v>0</v>
      </c>
      <c r="K172" s="205" t="s">
        <v>130</v>
      </c>
      <c r="L172" s="43"/>
      <c r="M172" s="210" t="s">
        <v>19</v>
      </c>
      <c r="N172" s="211" t="s">
        <v>43</v>
      </c>
      <c r="O172" s="83"/>
      <c r="P172" s="212">
        <f>O172*H172</f>
        <v>0</v>
      </c>
      <c r="Q172" s="212">
        <v>0</v>
      </c>
      <c r="R172" s="212">
        <f>Q172*H172</f>
        <v>0</v>
      </c>
      <c r="S172" s="212">
        <v>0</v>
      </c>
      <c r="T172" s="21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14" t="s">
        <v>194</v>
      </c>
      <c r="AT172" s="214" t="s">
        <v>126</v>
      </c>
      <c r="AU172" s="214" t="s">
        <v>82</v>
      </c>
      <c r="AY172" s="16" t="s">
        <v>123</v>
      </c>
      <c r="BE172" s="215">
        <f>IF(N172="základní",J172,0)</f>
        <v>0</v>
      </c>
      <c r="BF172" s="215">
        <f>IF(N172="snížená",J172,0)</f>
        <v>0</v>
      </c>
      <c r="BG172" s="215">
        <f>IF(N172="zákl. přenesená",J172,0)</f>
        <v>0</v>
      </c>
      <c r="BH172" s="215">
        <f>IF(N172="sníž. přenesená",J172,0)</f>
        <v>0</v>
      </c>
      <c r="BI172" s="215">
        <f>IF(N172="nulová",J172,0)</f>
        <v>0</v>
      </c>
      <c r="BJ172" s="16" t="s">
        <v>80</v>
      </c>
      <c r="BK172" s="215">
        <f>ROUND(I172*H172,2)</f>
        <v>0</v>
      </c>
      <c r="BL172" s="16" t="s">
        <v>194</v>
      </c>
      <c r="BM172" s="214" t="s">
        <v>318</v>
      </c>
    </row>
    <row r="173" s="2" customFormat="1">
      <c r="A173" s="37"/>
      <c r="B173" s="38"/>
      <c r="C173" s="39"/>
      <c r="D173" s="216" t="s">
        <v>133</v>
      </c>
      <c r="E173" s="39"/>
      <c r="F173" s="217" t="s">
        <v>319</v>
      </c>
      <c r="G173" s="39"/>
      <c r="H173" s="39"/>
      <c r="I173" s="218"/>
      <c r="J173" s="39"/>
      <c r="K173" s="39"/>
      <c r="L173" s="43"/>
      <c r="M173" s="219"/>
      <c r="N173" s="220"/>
      <c r="O173" s="83"/>
      <c r="P173" s="83"/>
      <c r="Q173" s="83"/>
      <c r="R173" s="83"/>
      <c r="S173" s="83"/>
      <c r="T173" s="84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133</v>
      </c>
      <c r="AU173" s="16" t="s">
        <v>82</v>
      </c>
    </row>
    <row r="174" s="2" customFormat="1" ht="21.75" customHeight="1">
      <c r="A174" s="37"/>
      <c r="B174" s="38"/>
      <c r="C174" s="221" t="s">
        <v>320</v>
      </c>
      <c r="D174" s="221" t="s">
        <v>292</v>
      </c>
      <c r="E174" s="222" t="s">
        <v>321</v>
      </c>
      <c r="F174" s="223" t="s">
        <v>322</v>
      </c>
      <c r="G174" s="224" t="s">
        <v>249</v>
      </c>
      <c r="H174" s="225">
        <v>0.021000000000000001</v>
      </c>
      <c r="I174" s="226"/>
      <c r="J174" s="227">
        <f>ROUND(I174*H174,2)</f>
        <v>0</v>
      </c>
      <c r="K174" s="223" t="s">
        <v>130</v>
      </c>
      <c r="L174" s="228"/>
      <c r="M174" s="229" t="s">
        <v>19</v>
      </c>
      <c r="N174" s="230" t="s">
        <v>43</v>
      </c>
      <c r="O174" s="83"/>
      <c r="P174" s="212">
        <f>O174*H174</f>
        <v>0</v>
      </c>
      <c r="Q174" s="212">
        <v>1</v>
      </c>
      <c r="R174" s="212">
        <f>Q174*H174</f>
        <v>0.021000000000000001</v>
      </c>
      <c r="S174" s="212">
        <v>0</v>
      </c>
      <c r="T174" s="21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14" t="s">
        <v>285</v>
      </c>
      <c r="AT174" s="214" t="s">
        <v>292</v>
      </c>
      <c r="AU174" s="214" t="s">
        <v>82</v>
      </c>
      <c r="AY174" s="16" t="s">
        <v>123</v>
      </c>
      <c r="BE174" s="215">
        <f>IF(N174="základní",J174,0)</f>
        <v>0</v>
      </c>
      <c r="BF174" s="215">
        <f>IF(N174="snížená",J174,0)</f>
        <v>0</v>
      </c>
      <c r="BG174" s="215">
        <f>IF(N174="zákl. přenesená",J174,0)</f>
        <v>0</v>
      </c>
      <c r="BH174" s="215">
        <f>IF(N174="sníž. přenesená",J174,0)</f>
        <v>0</v>
      </c>
      <c r="BI174" s="215">
        <f>IF(N174="nulová",J174,0)</f>
        <v>0</v>
      </c>
      <c r="BJ174" s="16" t="s">
        <v>80</v>
      </c>
      <c r="BK174" s="215">
        <f>ROUND(I174*H174,2)</f>
        <v>0</v>
      </c>
      <c r="BL174" s="16" t="s">
        <v>194</v>
      </c>
      <c r="BM174" s="214" t="s">
        <v>323</v>
      </c>
    </row>
    <row r="175" s="2" customFormat="1" ht="44.25" customHeight="1">
      <c r="A175" s="37"/>
      <c r="B175" s="38"/>
      <c r="C175" s="203" t="s">
        <v>324</v>
      </c>
      <c r="D175" s="203" t="s">
        <v>126</v>
      </c>
      <c r="E175" s="204" t="s">
        <v>325</v>
      </c>
      <c r="F175" s="205" t="s">
        <v>326</v>
      </c>
      <c r="G175" s="206" t="s">
        <v>221</v>
      </c>
      <c r="H175" s="207">
        <v>98.5</v>
      </c>
      <c r="I175" s="208"/>
      <c r="J175" s="209">
        <f>ROUND(I175*H175,2)</f>
        <v>0</v>
      </c>
      <c r="K175" s="205" t="s">
        <v>130</v>
      </c>
      <c r="L175" s="43"/>
      <c r="M175" s="210" t="s">
        <v>19</v>
      </c>
      <c r="N175" s="211" t="s">
        <v>43</v>
      </c>
      <c r="O175" s="83"/>
      <c r="P175" s="212">
        <f>O175*H175</f>
        <v>0</v>
      </c>
      <c r="Q175" s="212">
        <v>0</v>
      </c>
      <c r="R175" s="212">
        <f>Q175*H175</f>
        <v>0</v>
      </c>
      <c r="S175" s="212">
        <v>0.012319999999999999</v>
      </c>
      <c r="T175" s="213">
        <f>S175*H175</f>
        <v>1.2135199999999999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14" t="s">
        <v>194</v>
      </c>
      <c r="AT175" s="214" t="s">
        <v>126</v>
      </c>
      <c r="AU175" s="214" t="s">
        <v>82</v>
      </c>
      <c r="AY175" s="16" t="s">
        <v>123</v>
      </c>
      <c r="BE175" s="215">
        <f>IF(N175="základní",J175,0)</f>
        <v>0</v>
      </c>
      <c r="BF175" s="215">
        <f>IF(N175="snížená",J175,0)</f>
        <v>0</v>
      </c>
      <c r="BG175" s="215">
        <f>IF(N175="zákl. přenesená",J175,0)</f>
        <v>0</v>
      </c>
      <c r="BH175" s="215">
        <f>IF(N175="sníž. přenesená",J175,0)</f>
        <v>0</v>
      </c>
      <c r="BI175" s="215">
        <f>IF(N175="nulová",J175,0)</f>
        <v>0</v>
      </c>
      <c r="BJ175" s="16" t="s">
        <v>80</v>
      </c>
      <c r="BK175" s="215">
        <f>ROUND(I175*H175,2)</f>
        <v>0</v>
      </c>
      <c r="BL175" s="16" t="s">
        <v>194</v>
      </c>
      <c r="BM175" s="214" t="s">
        <v>327</v>
      </c>
    </row>
    <row r="176" s="2" customFormat="1">
      <c r="A176" s="37"/>
      <c r="B176" s="38"/>
      <c r="C176" s="39"/>
      <c r="D176" s="216" t="s">
        <v>133</v>
      </c>
      <c r="E176" s="39"/>
      <c r="F176" s="217" t="s">
        <v>328</v>
      </c>
      <c r="G176" s="39"/>
      <c r="H176" s="39"/>
      <c r="I176" s="218"/>
      <c r="J176" s="39"/>
      <c r="K176" s="39"/>
      <c r="L176" s="43"/>
      <c r="M176" s="219"/>
      <c r="N176" s="220"/>
      <c r="O176" s="83"/>
      <c r="P176" s="83"/>
      <c r="Q176" s="83"/>
      <c r="R176" s="83"/>
      <c r="S176" s="83"/>
      <c r="T176" s="84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133</v>
      </c>
      <c r="AU176" s="16" t="s">
        <v>82</v>
      </c>
    </row>
    <row r="177" s="2" customFormat="1" ht="37.8" customHeight="1">
      <c r="A177" s="37"/>
      <c r="B177" s="38"/>
      <c r="C177" s="203" t="s">
        <v>329</v>
      </c>
      <c r="D177" s="203" t="s">
        <v>126</v>
      </c>
      <c r="E177" s="204" t="s">
        <v>330</v>
      </c>
      <c r="F177" s="205" t="s">
        <v>331</v>
      </c>
      <c r="G177" s="206" t="s">
        <v>221</v>
      </c>
      <c r="H177" s="207">
        <v>68.5</v>
      </c>
      <c r="I177" s="208"/>
      <c r="J177" s="209">
        <f>ROUND(I177*H177,2)</f>
        <v>0</v>
      </c>
      <c r="K177" s="205" t="s">
        <v>130</v>
      </c>
      <c r="L177" s="43"/>
      <c r="M177" s="210" t="s">
        <v>19</v>
      </c>
      <c r="N177" s="211" t="s">
        <v>43</v>
      </c>
      <c r="O177" s="83"/>
      <c r="P177" s="212">
        <f>O177*H177</f>
        <v>0</v>
      </c>
      <c r="Q177" s="212">
        <v>0</v>
      </c>
      <c r="R177" s="212">
        <f>Q177*H177</f>
        <v>0</v>
      </c>
      <c r="S177" s="212">
        <v>0.033000000000000002</v>
      </c>
      <c r="T177" s="213">
        <f>S177*H177</f>
        <v>2.2605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14" t="s">
        <v>194</v>
      </c>
      <c r="AT177" s="214" t="s">
        <v>126</v>
      </c>
      <c r="AU177" s="214" t="s">
        <v>82</v>
      </c>
      <c r="AY177" s="16" t="s">
        <v>123</v>
      </c>
      <c r="BE177" s="215">
        <f>IF(N177="základní",J177,0)</f>
        <v>0</v>
      </c>
      <c r="BF177" s="215">
        <f>IF(N177="snížená",J177,0)</f>
        <v>0</v>
      </c>
      <c r="BG177" s="215">
        <f>IF(N177="zákl. přenesená",J177,0)</f>
        <v>0</v>
      </c>
      <c r="BH177" s="215">
        <f>IF(N177="sníž. přenesená",J177,0)</f>
        <v>0</v>
      </c>
      <c r="BI177" s="215">
        <f>IF(N177="nulová",J177,0)</f>
        <v>0</v>
      </c>
      <c r="BJ177" s="16" t="s">
        <v>80</v>
      </c>
      <c r="BK177" s="215">
        <f>ROUND(I177*H177,2)</f>
        <v>0</v>
      </c>
      <c r="BL177" s="16" t="s">
        <v>194</v>
      </c>
      <c r="BM177" s="214" t="s">
        <v>332</v>
      </c>
    </row>
    <row r="178" s="2" customFormat="1">
      <c r="A178" s="37"/>
      <c r="B178" s="38"/>
      <c r="C178" s="39"/>
      <c r="D178" s="216" t="s">
        <v>133</v>
      </c>
      <c r="E178" s="39"/>
      <c r="F178" s="217" t="s">
        <v>333</v>
      </c>
      <c r="G178" s="39"/>
      <c r="H178" s="39"/>
      <c r="I178" s="218"/>
      <c r="J178" s="39"/>
      <c r="K178" s="39"/>
      <c r="L178" s="43"/>
      <c r="M178" s="219"/>
      <c r="N178" s="220"/>
      <c r="O178" s="83"/>
      <c r="P178" s="83"/>
      <c r="Q178" s="83"/>
      <c r="R178" s="83"/>
      <c r="S178" s="83"/>
      <c r="T178" s="84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133</v>
      </c>
      <c r="AU178" s="16" t="s">
        <v>82</v>
      </c>
    </row>
    <row r="179" s="2" customFormat="1" ht="24.15" customHeight="1">
      <c r="A179" s="37"/>
      <c r="B179" s="38"/>
      <c r="C179" s="203" t="s">
        <v>334</v>
      </c>
      <c r="D179" s="203" t="s">
        <v>126</v>
      </c>
      <c r="E179" s="204" t="s">
        <v>335</v>
      </c>
      <c r="F179" s="205" t="s">
        <v>336</v>
      </c>
      <c r="G179" s="206" t="s">
        <v>221</v>
      </c>
      <c r="H179" s="207">
        <v>58</v>
      </c>
      <c r="I179" s="208"/>
      <c r="J179" s="209">
        <f>ROUND(I179*H179,2)</f>
        <v>0</v>
      </c>
      <c r="K179" s="205" t="s">
        <v>130</v>
      </c>
      <c r="L179" s="43"/>
      <c r="M179" s="210" t="s">
        <v>19</v>
      </c>
      <c r="N179" s="211" t="s">
        <v>43</v>
      </c>
      <c r="O179" s="83"/>
      <c r="P179" s="212">
        <f>O179*H179</f>
        <v>0</v>
      </c>
      <c r="Q179" s="212">
        <v>0.01363</v>
      </c>
      <c r="R179" s="212">
        <f>Q179*H179</f>
        <v>0.79054000000000002</v>
      </c>
      <c r="S179" s="212">
        <v>0</v>
      </c>
      <c r="T179" s="21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14" t="s">
        <v>194</v>
      </c>
      <c r="AT179" s="214" t="s">
        <v>126</v>
      </c>
      <c r="AU179" s="214" t="s">
        <v>82</v>
      </c>
      <c r="AY179" s="16" t="s">
        <v>123</v>
      </c>
      <c r="BE179" s="215">
        <f>IF(N179="základní",J179,0)</f>
        <v>0</v>
      </c>
      <c r="BF179" s="215">
        <f>IF(N179="snížená",J179,0)</f>
        <v>0</v>
      </c>
      <c r="BG179" s="215">
        <f>IF(N179="zákl. přenesená",J179,0)</f>
        <v>0</v>
      </c>
      <c r="BH179" s="215">
        <f>IF(N179="sníž. přenesená",J179,0)</f>
        <v>0</v>
      </c>
      <c r="BI179" s="215">
        <f>IF(N179="nulová",J179,0)</f>
        <v>0</v>
      </c>
      <c r="BJ179" s="16" t="s">
        <v>80</v>
      </c>
      <c r="BK179" s="215">
        <f>ROUND(I179*H179,2)</f>
        <v>0</v>
      </c>
      <c r="BL179" s="16" t="s">
        <v>194</v>
      </c>
      <c r="BM179" s="214" t="s">
        <v>337</v>
      </c>
    </row>
    <row r="180" s="2" customFormat="1">
      <c r="A180" s="37"/>
      <c r="B180" s="38"/>
      <c r="C180" s="39"/>
      <c r="D180" s="216" t="s">
        <v>133</v>
      </c>
      <c r="E180" s="39"/>
      <c r="F180" s="217" t="s">
        <v>338</v>
      </c>
      <c r="G180" s="39"/>
      <c r="H180" s="39"/>
      <c r="I180" s="218"/>
      <c r="J180" s="39"/>
      <c r="K180" s="39"/>
      <c r="L180" s="43"/>
      <c r="M180" s="219"/>
      <c r="N180" s="220"/>
      <c r="O180" s="83"/>
      <c r="P180" s="83"/>
      <c r="Q180" s="83"/>
      <c r="R180" s="83"/>
      <c r="S180" s="83"/>
      <c r="T180" s="84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133</v>
      </c>
      <c r="AU180" s="16" t="s">
        <v>82</v>
      </c>
    </row>
    <row r="181" s="2" customFormat="1" ht="24.15" customHeight="1">
      <c r="A181" s="37"/>
      <c r="B181" s="38"/>
      <c r="C181" s="203" t="s">
        <v>339</v>
      </c>
      <c r="D181" s="203" t="s">
        <v>126</v>
      </c>
      <c r="E181" s="204" t="s">
        <v>340</v>
      </c>
      <c r="F181" s="205" t="s">
        <v>341</v>
      </c>
      <c r="G181" s="206" t="s">
        <v>221</v>
      </c>
      <c r="H181" s="207">
        <v>48</v>
      </c>
      <c r="I181" s="208"/>
      <c r="J181" s="209">
        <f>ROUND(I181*H181,2)</f>
        <v>0</v>
      </c>
      <c r="K181" s="205" t="s">
        <v>19</v>
      </c>
      <c r="L181" s="43"/>
      <c r="M181" s="210" t="s">
        <v>19</v>
      </c>
      <c r="N181" s="211" t="s">
        <v>43</v>
      </c>
      <c r="O181" s="83"/>
      <c r="P181" s="212">
        <f>O181*H181</f>
        <v>0</v>
      </c>
      <c r="Q181" s="212">
        <v>0</v>
      </c>
      <c r="R181" s="212">
        <f>Q181*H181</f>
        <v>0</v>
      </c>
      <c r="S181" s="212">
        <v>0</v>
      </c>
      <c r="T181" s="21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14" t="s">
        <v>194</v>
      </c>
      <c r="AT181" s="214" t="s">
        <v>126</v>
      </c>
      <c r="AU181" s="214" t="s">
        <v>82</v>
      </c>
      <c r="AY181" s="16" t="s">
        <v>123</v>
      </c>
      <c r="BE181" s="215">
        <f>IF(N181="základní",J181,0)</f>
        <v>0</v>
      </c>
      <c r="BF181" s="215">
        <f>IF(N181="snížená",J181,0)</f>
        <v>0</v>
      </c>
      <c r="BG181" s="215">
        <f>IF(N181="zákl. přenesená",J181,0)</f>
        <v>0</v>
      </c>
      <c r="BH181" s="215">
        <f>IF(N181="sníž. přenesená",J181,0)</f>
        <v>0</v>
      </c>
      <c r="BI181" s="215">
        <f>IF(N181="nulová",J181,0)</f>
        <v>0</v>
      </c>
      <c r="BJ181" s="16" t="s">
        <v>80</v>
      </c>
      <c r="BK181" s="215">
        <f>ROUND(I181*H181,2)</f>
        <v>0</v>
      </c>
      <c r="BL181" s="16" t="s">
        <v>194</v>
      </c>
      <c r="BM181" s="214" t="s">
        <v>342</v>
      </c>
    </row>
    <row r="182" s="2" customFormat="1" ht="16.5" customHeight="1">
      <c r="A182" s="37"/>
      <c r="B182" s="38"/>
      <c r="C182" s="203" t="s">
        <v>343</v>
      </c>
      <c r="D182" s="203" t="s">
        <v>126</v>
      </c>
      <c r="E182" s="204" t="s">
        <v>344</v>
      </c>
      <c r="F182" s="205" t="s">
        <v>345</v>
      </c>
      <c r="G182" s="206" t="s">
        <v>221</v>
      </c>
      <c r="H182" s="207">
        <v>40.5</v>
      </c>
      <c r="I182" s="208"/>
      <c r="J182" s="209">
        <f>ROUND(I182*H182,2)</f>
        <v>0</v>
      </c>
      <c r="K182" s="205" t="s">
        <v>19</v>
      </c>
      <c r="L182" s="43"/>
      <c r="M182" s="210" t="s">
        <v>19</v>
      </c>
      <c r="N182" s="211" t="s">
        <v>43</v>
      </c>
      <c r="O182" s="83"/>
      <c r="P182" s="212">
        <f>O182*H182</f>
        <v>0</v>
      </c>
      <c r="Q182" s="212">
        <v>0</v>
      </c>
      <c r="R182" s="212">
        <f>Q182*H182</f>
        <v>0</v>
      </c>
      <c r="S182" s="212">
        <v>0</v>
      </c>
      <c r="T182" s="21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14" t="s">
        <v>194</v>
      </c>
      <c r="AT182" s="214" t="s">
        <v>126</v>
      </c>
      <c r="AU182" s="214" t="s">
        <v>82</v>
      </c>
      <c r="AY182" s="16" t="s">
        <v>123</v>
      </c>
      <c r="BE182" s="215">
        <f>IF(N182="základní",J182,0)</f>
        <v>0</v>
      </c>
      <c r="BF182" s="215">
        <f>IF(N182="snížená",J182,0)</f>
        <v>0</v>
      </c>
      <c r="BG182" s="215">
        <f>IF(N182="zákl. přenesená",J182,0)</f>
        <v>0</v>
      </c>
      <c r="BH182" s="215">
        <f>IF(N182="sníž. přenesená",J182,0)</f>
        <v>0</v>
      </c>
      <c r="BI182" s="215">
        <f>IF(N182="nulová",J182,0)</f>
        <v>0</v>
      </c>
      <c r="BJ182" s="16" t="s">
        <v>80</v>
      </c>
      <c r="BK182" s="215">
        <f>ROUND(I182*H182,2)</f>
        <v>0</v>
      </c>
      <c r="BL182" s="16" t="s">
        <v>194</v>
      </c>
      <c r="BM182" s="214" t="s">
        <v>346</v>
      </c>
    </row>
    <row r="183" s="2" customFormat="1" ht="37.8" customHeight="1">
      <c r="A183" s="37"/>
      <c r="B183" s="38"/>
      <c r="C183" s="203" t="s">
        <v>347</v>
      </c>
      <c r="D183" s="203" t="s">
        <v>126</v>
      </c>
      <c r="E183" s="204" t="s">
        <v>348</v>
      </c>
      <c r="F183" s="205" t="s">
        <v>349</v>
      </c>
      <c r="G183" s="206" t="s">
        <v>139</v>
      </c>
      <c r="H183" s="207">
        <v>114.20999999999999</v>
      </c>
      <c r="I183" s="208"/>
      <c r="J183" s="209">
        <f>ROUND(I183*H183,2)</f>
        <v>0</v>
      </c>
      <c r="K183" s="205" t="s">
        <v>130</v>
      </c>
      <c r="L183" s="43"/>
      <c r="M183" s="210" t="s">
        <v>19</v>
      </c>
      <c r="N183" s="211" t="s">
        <v>43</v>
      </c>
      <c r="O183" s="83"/>
      <c r="P183" s="212">
        <f>O183*H183</f>
        <v>0</v>
      </c>
      <c r="Q183" s="212">
        <v>0</v>
      </c>
      <c r="R183" s="212">
        <f>Q183*H183</f>
        <v>0</v>
      </c>
      <c r="S183" s="212">
        <v>0</v>
      </c>
      <c r="T183" s="21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14" t="s">
        <v>194</v>
      </c>
      <c r="AT183" s="214" t="s">
        <v>126</v>
      </c>
      <c r="AU183" s="214" t="s">
        <v>82</v>
      </c>
      <c r="AY183" s="16" t="s">
        <v>123</v>
      </c>
      <c r="BE183" s="215">
        <f>IF(N183="základní",J183,0)</f>
        <v>0</v>
      </c>
      <c r="BF183" s="215">
        <f>IF(N183="snížená",J183,0)</f>
        <v>0</v>
      </c>
      <c r="BG183" s="215">
        <f>IF(N183="zákl. přenesená",J183,0)</f>
        <v>0</v>
      </c>
      <c r="BH183" s="215">
        <f>IF(N183="sníž. přenesená",J183,0)</f>
        <v>0</v>
      </c>
      <c r="BI183" s="215">
        <f>IF(N183="nulová",J183,0)</f>
        <v>0</v>
      </c>
      <c r="BJ183" s="16" t="s">
        <v>80</v>
      </c>
      <c r="BK183" s="215">
        <f>ROUND(I183*H183,2)</f>
        <v>0</v>
      </c>
      <c r="BL183" s="16" t="s">
        <v>194</v>
      </c>
      <c r="BM183" s="214" t="s">
        <v>350</v>
      </c>
    </row>
    <row r="184" s="2" customFormat="1">
      <c r="A184" s="37"/>
      <c r="B184" s="38"/>
      <c r="C184" s="39"/>
      <c r="D184" s="216" t="s">
        <v>133</v>
      </c>
      <c r="E184" s="39"/>
      <c r="F184" s="217" t="s">
        <v>351</v>
      </c>
      <c r="G184" s="39"/>
      <c r="H184" s="39"/>
      <c r="I184" s="218"/>
      <c r="J184" s="39"/>
      <c r="K184" s="39"/>
      <c r="L184" s="43"/>
      <c r="M184" s="219"/>
      <c r="N184" s="220"/>
      <c r="O184" s="83"/>
      <c r="P184" s="83"/>
      <c r="Q184" s="83"/>
      <c r="R184" s="83"/>
      <c r="S184" s="83"/>
      <c r="T184" s="84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133</v>
      </c>
      <c r="AU184" s="16" t="s">
        <v>82</v>
      </c>
    </row>
    <row r="185" s="2" customFormat="1" ht="24.15" customHeight="1">
      <c r="A185" s="37"/>
      <c r="B185" s="38"/>
      <c r="C185" s="221" t="s">
        <v>352</v>
      </c>
      <c r="D185" s="221" t="s">
        <v>292</v>
      </c>
      <c r="E185" s="222" t="s">
        <v>353</v>
      </c>
      <c r="F185" s="223" t="s">
        <v>354</v>
      </c>
      <c r="G185" s="224" t="s">
        <v>129</v>
      </c>
      <c r="H185" s="225">
        <v>3.4260000000000002</v>
      </c>
      <c r="I185" s="226"/>
      <c r="J185" s="227">
        <f>ROUND(I185*H185,2)</f>
        <v>0</v>
      </c>
      <c r="K185" s="223" t="s">
        <v>130</v>
      </c>
      <c r="L185" s="228"/>
      <c r="M185" s="229" t="s">
        <v>19</v>
      </c>
      <c r="N185" s="230" t="s">
        <v>43</v>
      </c>
      <c r="O185" s="83"/>
      <c r="P185" s="212">
        <f>O185*H185</f>
        <v>0</v>
      </c>
      <c r="Q185" s="212">
        <v>0.55000000000000004</v>
      </c>
      <c r="R185" s="212">
        <f>Q185*H185</f>
        <v>1.8843000000000003</v>
      </c>
      <c r="S185" s="212">
        <v>0</v>
      </c>
      <c r="T185" s="21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14" t="s">
        <v>285</v>
      </c>
      <c r="AT185" s="214" t="s">
        <v>292</v>
      </c>
      <c r="AU185" s="214" t="s">
        <v>82</v>
      </c>
      <c r="AY185" s="16" t="s">
        <v>123</v>
      </c>
      <c r="BE185" s="215">
        <f>IF(N185="základní",J185,0)</f>
        <v>0</v>
      </c>
      <c r="BF185" s="215">
        <f>IF(N185="snížená",J185,0)</f>
        <v>0</v>
      </c>
      <c r="BG185" s="215">
        <f>IF(N185="zákl. přenesená",J185,0)</f>
        <v>0</v>
      </c>
      <c r="BH185" s="215">
        <f>IF(N185="sníž. přenesená",J185,0)</f>
        <v>0</v>
      </c>
      <c r="BI185" s="215">
        <f>IF(N185="nulová",J185,0)</f>
        <v>0</v>
      </c>
      <c r="BJ185" s="16" t="s">
        <v>80</v>
      </c>
      <c r="BK185" s="215">
        <f>ROUND(I185*H185,2)</f>
        <v>0</v>
      </c>
      <c r="BL185" s="16" t="s">
        <v>194</v>
      </c>
      <c r="BM185" s="214" t="s">
        <v>355</v>
      </c>
    </row>
    <row r="186" s="2" customFormat="1" ht="24.15" customHeight="1">
      <c r="A186" s="37"/>
      <c r="B186" s="38"/>
      <c r="C186" s="203" t="s">
        <v>356</v>
      </c>
      <c r="D186" s="203" t="s">
        <v>126</v>
      </c>
      <c r="E186" s="204" t="s">
        <v>357</v>
      </c>
      <c r="F186" s="205" t="s">
        <v>358</v>
      </c>
      <c r="G186" s="206" t="s">
        <v>139</v>
      </c>
      <c r="H186" s="207">
        <v>44.850000000000001</v>
      </c>
      <c r="I186" s="208"/>
      <c r="J186" s="209">
        <f>ROUND(I186*H186,2)</f>
        <v>0</v>
      </c>
      <c r="K186" s="205" t="s">
        <v>19</v>
      </c>
      <c r="L186" s="43"/>
      <c r="M186" s="210" t="s">
        <v>19</v>
      </c>
      <c r="N186" s="211" t="s">
        <v>43</v>
      </c>
      <c r="O186" s="83"/>
      <c r="P186" s="212">
        <f>O186*H186</f>
        <v>0</v>
      </c>
      <c r="Q186" s="212">
        <v>0</v>
      </c>
      <c r="R186" s="212">
        <f>Q186*H186</f>
        <v>0</v>
      </c>
      <c r="S186" s="212">
        <v>0</v>
      </c>
      <c r="T186" s="21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14" t="s">
        <v>194</v>
      </c>
      <c r="AT186" s="214" t="s">
        <v>126</v>
      </c>
      <c r="AU186" s="214" t="s">
        <v>82</v>
      </c>
      <c r="AY186" s="16" t="s">
        <v>123</v>
      </c>
      <c r="BE186" s="215">
        <f>IF(N186="základní",J186,0)</f>
        <v>0</v>
      </c>
      <c r="BF186" s="215">
        <f>IF(N186="snížená",J186,0)</f>
        <v>0</v>
      </c>
      <c r="BG186" s="215">
        <f>IF(N186="zákl. přenesená",J186,0)</f>
        <v>0</v>
      </c>
      <c r="BH186" s="215">
        <f>IF(N186="sníž. přenesená",J186,0)</f>
        <v>0</v>
      </c>
      <c r="BI186" s="215">
        <f>IF(N186="nulová",J186,0)</f>
        <v>0</v>
      </c>
      <c r="BJ186" s="16" t="s">
        <v>80</v>
      </c>
      <c r="BK186" s="215">
        <f>ROUND(I186*H186,2)</f>
        <v>0</v>
      </c>
      <c r="BL186" s="16" t="s">
        <v>194</v>
      </c>
      <c r="BM186" s="214" t="s">
        <v>359</v>
      </c>
    </row>
    <row r="187" s="2" customFormat="1" ht="16.5" customHeight="1">
      <c r="A187" s="37"/>
      <c r="B187" s="38"/>
      <c r="C187" s="221" t="s">
        <v>360</v>
      </c>
      <c r="D187" s="221" t="s">
        <v>292</v>
      </c>
      <c r="E187" s="222" t="s">
        <v>361</v>
      </c>
      <c r="F187" s="223" t="s">
        <v>362</v>
      </c>
      <c r="G187" s="224" t="s">
        <v>139</v>
      </c>
      <c r="H187" s="225">
        <v>51.573999999999998</v>
      </c>
      <c r="I187" s="226"/>
      <c r="J187" s="227">
        <f>ROUND(I187*H187,2)</f>
        <v>0</v>
      </c>
      <c r="K187" s="223" t="s">
        <v>130</v>
      </c>
      <c r="L187" s="228"/>
      <c r="M187" s="229" t="s">
        <v>19</v>
      </c>
      <c r="N187" s="230" t="s">
        <v>43</v>
      </c>
      <c r="O187" s="83"/>
      <c r="P187" s="212">
        <f>O187*H187</f>
        <v>0</v>
      </c>
      <c r="Q187" s="212">
        <v>0.0074999999999999997</v>
      </c>
      <c r="R187" s="212">
        <f>Q187*H187</f>
        <v>0.38680499999999995</v>
      </c>
      <c r="S187" s="212">
        <v>0</v>
      </c>
      <c r="T187" s="213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14" t="s">
        <v>285</v>
      </c>
      <c r="AT187" s="214" t="s">
        <v>292</v>
      </c>
      <c r="AU187" s="214" t="s">
        <v>82</v>
      </c>
      <c r="AY187" s="16" t="s">
        <v>123</v>
      </c>
      <c r="BE187" s="215">
        <f>IF(N187="základní",J187,0)</f>
        <v>0</v>
      </c>
      <c r="BF187" s="215">
        <f>IF(N187="snížená",J187,0)</f>
        <v>0</v>
      </c>
      <c r="BG187" s="215">
        <f>IF(N187="zákl. přenesená",J187,0)</f>
        <v>0</v>
      </c>
      <c r="BH187" s="215">
        <f>IF(N187="sníž. přenesená",J187,0)</f>
        <v>0</v>
      </c>
      <c r="BI187" s="215">
        <f>IF(N187="nulová",J187,0)</f>
        <v>0</v>
      </c>
      <c r="BJ187" s="16" t="s">
        <v>80</v>
      </c>
      <c r="BK187" s="215">
        <f>ROUND(I187*H187,2)</f>
        <v>0</v>
      </c>
      <c r="BL187" s="16" t="s">
        <v>194</v>
      </c>
      <c r="BM187" s="214" t="s">
        <v>363</v>
      </c>
    </row>
    <row r="188" s="2" customFormat="1" ht="16.5" customHeight="1">
      <c r="A188" s="37"/>
      <c r="B188" s="38"/>
      <c r="C188" s="203" t="s">
        <v>364</v>
      </c>
      <c r="D188" s="203" t="s">
        <v>126</v>
      </c>
      <c r="E188" s="204" t="s">
        <v>365</v>
      </c>
      <c r="F188" s="205" t="s">
        <v>366</v>
      </c>
      <c r="G188" s="206" t="s">
        <v>139</v>
      </c>
      <c r="H188" s="207">
        <v>213.87700000000001</v>
      </c>
      <c r="I188" s="208"/>
      <c r="J188" s="209">
        <f>ROUND(I188*H188,2)</f>
        <v>0</v>
      </c>
      <c r="K188" s="205" t="s">
        <v>19</v>
      </c>
      <c r="L188" s="43"/>
      <c r="M188" s="210" t="s">
        <v>19</v>
      </c>
      <c r="N188" s="211" t="s">
        <v>43</v>
      </c>
      <c r="O188" s="83"/>
      <c r="P188" s="212">
        <f>O188*H188</f>
        <v>0</v>
      </c>
      <c r="Q188" s="212">
        <v>0</v>
      </c>
      <c r="R188" s="212">
        <f>Q188*H188</f>
        <v>0</v>
      </c>
      <c r="S188" s="212">
        <v>0.014999999999999999</v>
      </c>
      <c r="T188" s="213">
        <f>S188*H188</f>
        <v>3.2081550000000001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14" t="s">
        <v>194</v>
      </c>
      <c r="AT188" s="214" t="s">
        <v>126</v>
      </c>
      <c r="AU188" s="214" t="s">
        <v>82</v>
      </c>
      <c r="AY188" s="16" t="s">
        <v>123</v>
      </c>
      <c r="BE188" s="215">
        <f>IF(N188="základní",J188,0)</f>
        <v>0</v>
      </c>
      <c r="BF188" s="215">
        <f>IF(N188="snížená",J188,0)</f>
        <v>0</v>
      </c>
      <c r="BG188" s="215">
        <f>IF(N188="zákl. přenesená",J188,0)</f>
        <v>0</v>
      </c>
      <c r="BH188" s="215">
        <f>IF(N188="sníž. přenesená",J188,0)</f>
        <v>0</v>
      </c>
      <c r="BI188" s="215">
        <f>IF(N188="nulová",J188,0)</f>
        <v>0</v>
      </c>
      <c r="BJ188" s="16" t="s">
        <v>80</v>
      </c>
      <c r="BK188" s="215">
        <f>ROUND(I188*H188,2)</f>
        <v>0</v>
      </c>
      <c r="BL188" s="16" t="s">
        <v>194</v>
      </c>
      <c r="BM188" s="214" t="s">
        <v>367</v>
      </c>
    </row>
    <row r="189" s="2" customFormat="1" ht="33" customHeight="1">
      <c r="A189" s="37"/>
      <c r="B189" s="38"/>
      <c r="C189" s="203" t="s">
        <v>368</v>
      </c>
      <c r="D189" s="203" t="s">
        <v>126</v>
      </c>
      <c r="E189" s="204" t="s">
        <v>369</v>
      </c>
      <c r="F189" s="205" t="s">
        <v>370</v>
      </c>
      <c r="G189" s="206" t="s">
        <v>139</v>
      </c>
      <c r="H189" s="207">
        <v>213.87700000000001</v>
      </c>
      <c r="I189" s="208"/>
      <c r="J189" s="209">
        <f>ROUND(I189*H189,2)</f>
        <v>0</v>
      </c>
      <c r="K189" s="205" t="s">
        <v>130</v>
      </c>
      <c r="L189" s="43"/>
      <c r="M189" s="210" t="s">
        <v>19</v>
      </c>
      <c r="N189" s="211" t="s">
        <v>43</v>
      </c>
      <c r="O189" s="83"/>
      <c r="P189" s="212">
        <f>O189*H189</f>
        <v>0</v>
      </c>
      <c r="Q189" s="212">
        <v>0</v>
      </c>
      <c r="R189" s="212">
        <f>Q189*H189</f>
        <v>0</v>
      </c>
      <c r="S189" s="212">
        <v>0</v>
      </c>
      <c r="T189" s="21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14" t="s">
        <v>194</v>
      </c>
      <c r="AT189" s="214" t="s">
        <v>126</v>
      </c>
      <c r="AU189" s="214" t="s">
        <v>82</v>
      </c>
      <c r="AY189" s="16" t="s">
        <v>123</v>
      </c>
      <c r="BE189" s="215">
        <f>IF(N189="základní",J189,0)</f>
        <v>0</v>
      </c>
      <c r="BF189" s="215">
        <f>IF(N189="snížená",J189,0)</f>
        <v>0</v>
      </c>
      <c r="BG189" s="215">
        <f>IF(N189="zákl. přenesená",J189,0)</f>
        <v>0</v>
      </c>
      <c r="BH189" s="215">
        <f>IF(N189="sníž. přenesená",J189,0)</f>
        <v>0</v>
      </c>
      <c r="BI189" s="215">
        <f>IF(N189="nulová",J189,0)</f>
        <v>0</v>
      </c>
      <c r="BJ189" s="16" t="s">
        <v>80</v>
      </c>
      <c r="BK189" s="215">
        <f>ROUND(I189*H189,2)</f>
        <v>0</v>
      </c>
      <c r="BL189" s="16" t="s">
        <v>194</v>
      </c>
      <c r="BM189" s="214" t="s">
        <v>371</v>
      </c>
    </row>
    <row r="190" s="2" customFormat="1">
      <c r="A190" s="37"/>
      <c r="B190" s="38"/>
      <c r="C190" s="39"/>
      <c r="D190" s="216" t="s">
        <v>133</v>
      </c>
      <c r="E190" s="39"/>
      <c r="F190" s="217" t="s">
        <v>372</v>
      </c>
      <c r="G190" s="39"/>
      <c r="H190" s="39"/>
      <c r="I190" s="218"/>
      <c r="J190" s="39"/>
      <c r="K190" s="39"/>
      <c r="L190" s="43"/>
      <c r="M190" s="219"/>
      <c r="N190" s="220"/>
      <c r="O190" s="83"/>
      <c r="P190" s="83"/>
      <c r="Q190" s="83"/>
      <c r="R190" s="83"/>
      <c r="S190" s="83"/>
      <c r="T190" s="84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133</v>
      </c>
      <c r="AU190" s="16" t="s">
        <v>82</v>
      </c>
    </row>
    <row r="191" s="2" customFormat="1" ht="16.5" customHeight="1">
      <c r="A191" s="37"/>
      <c r="B191" s="38"/>
      <c r="C191" s="221" t="s">
        <v>373</v>
      </c>
      <c r="D191" s="221" t="s">
        <v>292</v>
      </c>
      <c r="E191" s="222" t="s">
        <v>374</v>
      </c>
      <c r="F191" s="223" t="s">
        <v>375</v>
      </c>
      <c r="G191" s="224" t="s">
        <v>129</v>
      </c>
      <c r="H191" s="225">
        <v>1.2669999999999999</v>
      </c>
      <c r="I191" s="226"/>
      <c r="J191" s="227">
        <f>ROUND(I191*H191,2)</f>
        <v>0</v>
      </c>
      <c r="K191" s="223" t="s">
        <v>130</v>
      </c>
      <c r="L191" s="228"/>
      <c r="M191" s="229" t="s">
        <v>19</v>
      </c>
      <c r="N191" s="230" t="s">
        <v>43</v>
      </c>
      <c r="O191" s="83"/>
      <c r="P191" s="212">
        <f>O191*H191</f>
        <v>0</v>
      </c>
      <c r="Q191" s="212">
        <v>0.55000000000000004</v>
      </c>
      <c r="R191" s="212">
        <f>Q191*H191</f>
        <v>0.69684999999999997</v>
      </c>
      <c r="S191" s="212">
        <v>0</v>
      </c>
      <c r="T191" s="213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14" t="s">
        <v>285</v>
      </c>
      <c r="AT191" s="214" t="s">
        <v>292</v>
      </c>
      <c r="AU191" s="214" t="s">
        <v>82</v>
      </c>
      <c r="AY191" s="16" t="s">
        <v>123</v>
      </c>
      <c r="BE191" s="215">
        <f>IF(N191="základní",J191,0)</f>
        <v>0</v>
      </c>
      <c r="BF191" s="215">
        <f>IF(N191="snížená",J191,0)</f>
        <v>0</v>
      </c>
      <c r="BG191" s="215">
        <f>IF(N191="zákl. přenesená",J191,0)</f>
        <v>0</v>
      </c>
      <c r="BH191" s="215">
        <f>IF(N191="sníž. přenesená",J191,0)</f>
        <v>0</v>
      </c>
      <c r="BI191" s="215">
        <f>IF(N191="nulová",J191,0)</f>
        <v>0</v>
      </c>
      <c r="BJ191" s="16" t="s">
        <v>80</v>
      </c>
      <c r="BK191" s="215">
        <f>ROUND(I191*H191,2)</f>
        <v>0</v>
      </c>
      <c r="BL191" s="16" t="s">
        <v>194</v>
      </c>
      <c r="BM191" s="214" t="s">
        <v>376</v>
      </c>
    </row>
    <row r="192" s="2" customFormat="1" ht="24.15" customHeight="1">
      <c r="A192" s="37"/>
      <c r="B192" s="38"/>
      <c r="C192" s="221" t="s">
        <v>377</v>
      </c>
      <c r="D192" s="221" t="s">
        <v>292</v>
      </c>
      <c r="E192" s="222" t="s">
        <v>378</v>
      </c>
      <c r="F192" s="223" t="s">
        <v>379</v>
      </c>
      <c r="G192" s="224" t="s">
        <v>129</v>
      </c>
      <c r="H192" s="225">
        <v>1.8100000000000001</v>
      </c>
      <c r="I192" s="226"/>
      <c r="J192" s="227">
        <f>ROUND(I192*H192,2)</f>
        <v>0</v>
      </c>
      <c r="K192" s="223" t="s">
        <v>19</v>
      </c>
      <c r="L192" s="228"/>
      <c r="M192" s="229" t="s">
        <v>19</v>
      </c>
      <c r="N192" s="230" t="s">
        <v>43</v>
      </c>
      <c r="O192" s="83"/>
      <c r="P192" s="212">
        <f>O192*H192</f>
        <v>0</v>
      </c>
      <c r="Q192" s="212">
        <v>0</v>
      </c>
      <c r="R192" s="212">
        <f>Q192*H192</f>
        <v>0</v>
      </c>
      <c r="S192" s="212">
        <v>0</v>
      </c>
      <c r="T192" s="21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14" t="s">
        <v>285</v>
      </c>
      <c r="AT192" s="214" t="s">
        <v>292</v>
      </c>
      <c r="AU192" s="214" t="s">
        <v>82</v>
      </c>
      <c r="AY192" s="16" t="s">
        <v>123</v>
      </c>
      <c r="BE192" s="215">
        <f>IF(N192="základní",J192,0)</f>
        <v>0</v>
      </c>
      <c r="BF192" s="215">
        <f>IF(N192="snížená",J192,0)</f>
        <v>0</v>
      </c>
      <c r="BG192" s="215">
        <f>IF(N192="zákl. přenesená",J192,0)</f>
        <v>0</v>
      </c>
      <c r="BH192" s="215">
        <f>IF(N192="sníž. přenesená",J192,0)</f>
        <v>0</v>
      </c>
      <c r="BI192" s="215">
        <f>IF(N192="nulová",J192,0)</f>
        <v>0</v>
      </c>
      <c r="BJ192" s="16" t="s">
        <v>80</v>
      </c>
      <c r="BK192" s="215">
        <f>ROUND(I192*H192,2)</f>
        <v>0</v>
      </c>
      <c r="BL192" s="16" t="s">
        <v>194</v>
      </c>
      <c r="BM192" s="214" t="s">
        <v>380</v>
      </c>
    </row>
    <row r="193" s="2" customFormat="1" ht="37.8" customHeight="1">
      <c r="A193" s="37"/>
      <c r="B193" s="38"/>
      <c r="C193" s="203" t="s">
        <v>381</v>
      </c>
      <c r="D193" s="203" t="s">
        <v>126</v>
      </c>
      <c r="E193" s="204" t="s">
        <v>382</v>
      </c>
      <c r="F193" s="205" t="s">
        <v>383</v>
      </c>
      <c r="G193" s="206" t="s">
        <v>129</v>
      </c>
      <c r="H193" s="207">
        <v>8.9580000000000002</v>
      </c>
      <c r="I193" s="208"/>
      <c r="J193" s="209">
        <f>ROUND(I193*H193,2)</f>
        <v>0</v>
      </c>
      <c r="K193" s="205" t="s">
        <v>130</v>
      </c>
      <c r="L193" s="43"/>
      <c r="M193" s="210" t="s">
        <v>19</v>
      </c>
      <c r="N193" s="211" t="s">
        <v>43</v>
      </c>
      <c r="O193" s="83"/>
      <c r="P193" s="212">
        <f>O193*H193</f>
        <v>0</v>
      </c>
      <c r="Q193" s="212">
        <v>0.022839999999999999</v>
      </c>
      <c r="R193" s="212">
        <f>Q193*H193</f>
        <v>0.20460071999999999</v>
      </c>
      <c r="S193" s="212">
        <v>0</v>
      </c>
      <c r="T193" s="21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14" t="s">
        <v>194</v>
      </c>
      <c r="AT193" s="214" t="s">
        <v>126</v>
      </c>
      <c r="AU193" s="214" t="s">
        <v>82</v>
      </c>
      <c r="AY193" s="16" t="s">
        <v>123</v>
      </c>
      <c r="BE193" s="215">
        <f>IF(N193="základní",J193,0)</f>
        <v>0</v>
      </c>
      <c r="BF193" s="215">
        <f>IF(N193="snížená",J193,0)</f>
        <v>0</v>
      </c>
      <c r="BG193" s="215">
        <f>IF(N193="zákl. přenesená",J193,0)</f>
        <v>0</v>
      </c>
      <c r="BH193" s="215">
        <f>IF(N193="sníž. přenesená",J193,0)</f>
        <v>0</v>
      </c>
      <c r="BI193" s="215">
        <f>IF(N193="nulová",J193,0)</f>
        <v>0</v>
      </c>
      <c r="BJ193" s="16" t="s">
        <v>80</v>
      </c>
      <c r="BK193" s="215">
        <f>ROUND(I193*H193,2)</f>
        <v>0</v>
      </c>
      <c r="BL193" s="16" t="s">
        <v>194</v>
      </c>
      <c r="BM193" s="214" t="s">
        <v>384</v>
      </c>
    </row>
    <row r="194" s="2" customFormat="1">
      <c r="A194" s="37"/>
      <c r="B194" s="38"/>
      <c r="C194" s="39"/>
      <c r="D194" s="216" t="s">
        <v>133</v>
      </c>
      <c r="E194" s="39"/>
      <c r="F194" s="217" t="s">
        <v>385</v>
      </c>
      <c r="G194" s="39"/>
      <c r="H194" s="39"/>
      <c r="I194" s="218"/>
      <c r="J194" s="39"/>
      <c r="K194" s="39"/>
      <c r="L194" s="43"/>
      <c r="M194" s="219"/>
      <c r="N194" s="220"/>
      <c r="O194" s="83"/>
      <c r="P194" s="83"/>
      <c r="Q194" s="83"/>
      <c r="R194" s="83"/>
      <c r="S194" s="83"/>
      <c r="T194" s="84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133</v>
      </c>
      <c r="AU194" s="16" t="s">
        <v>82</v>
      </c>
    </row>
    <row r="195" s="2" customFormat="1" ht="21.75" customHeight="1">
      <c r="A195" s="37"/>
      <c r="B195" s="38"/>
      <c r="C195" s="203" t="s">
        <v>386</v>
      </c>
      <c r="D195" s="203" t="s">
        <v>126</v>
      </c>
      <c r="E195" s="204" t="s">
        <v>387</v>
      </c>
      <c r="F195" s="205" t="s">
        <v>388</v>
      </c>
      <c r="G195" s="206" t="s">
        <v>139</v>
      </c>
      <c r="H195" s="207">
        <v>77.918000000000006</v>
      </c>
      <c r="I195" s="208"/>
      <c r="J195" s="209">
        <f>ROUND(I195*H195,2)</f>
        <v>0</v>
      </c>
      <c r="K195" s="205" t="s">
        <v>130</v>
      </c>
      <c r="L195" s="43"/>
      <c r="M195" s="210" t="s">
        <v>19</v>
      </c>
      <c r="N195" s="211" t="s">
        <v>43</v>
      </c>
      <c r="O195" s="83"/>
      <c r="P195" s="212">
        <f>O195*H195</f>
        <v>0</v>
      </c>
      <c r="Q195" s="212">
        <v>0</v>
      </c>
      <c r="R195" s="212">
        <f>Q195*H195</f>
        <v>0</v>
      </c>
      <c r="S195" s="212">
        <v>0</v>
      </c>
      <c r="T195" s="21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14" t="s">
        <v>194</v>
      </c>
      <c r="AT195" s="214" t="s">
        <v>126</v>
      </c>
      <c r="AU195" s="214" t="s">
        <v>82</v>
      </c>
      <c r="AY195" s="16" t="s">
        <v>123</v>
      </c>
      <c r="BE195" s="215">
        <f>IF(N195="základní",J195,0)</f>
        <v>0</v>
      </c>
      <c r="BF195" s="215">
        <f>IF(N195="snížená",J195,0)</f>
        <v>0</v>
      </c>
      <c r="BG195" s="215">
        <f>IF(N195="zákl. přenesená",J195,0)</f>
        <v>0</v>
      </c>
      <c r="BH195" s="215">
        <f>IF(N195="sníž. přenesená",J195,0)</f>
        <v>0</v>
      </c>
      <c r="BI195" s="215">
        <f>IF(N195="nulová",J195,0)</f>
        <v>0</v>
      </c>
      <c r="BJ195" s="16" t="s">
        <v>80</v>
      </c>
      <c r="BK195" s="215">
        <f>ROUND(I195*H195,2)</f>
        <v>0</v>
      </c>
      <c r="BL195" s="16" t="s">
        <v>194</v>
      </c>
      <c r="BM195" s="214" t="s">
        <v>389</v>
      </c>
    </row>
    <row r="196" s="2" customFormat="1">
      <c r="A196" s="37"/>
      <c r="B196" s="38"/>
      <c r="C196" s="39"/>
      <c r="D196" s="216" t="s">
        <v>133</v>
      </c>
      <c r="E196" s="39"/>
      <c r="F196" s="217" t="s">
        <v>390</v>
      </c>
      <c r="G196" s="39"/>
      <c r="H196" s="39"/>
      <c r="I196" s="218"/>
      <c r="J196" s="39"/>
      <c r="K196" s="39"/>
      <c r="L196" s="43"/>
      <c r="M196" s="219"/>
      <c r="N196" s="220"/>
      <c r="O196" s="83"/>
      <c r="P196" s="83"/>
      <c r="Q196" s="83"/>
      <c r="R196" s="83"/>
      <c r="S196" s="83"/>
      <c r="T196" s="84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133</v>
      </c>
      <c r="AU196" s="16" t="s">
        <v>82</v>
      </c>
    </row>
    <row r="197" s="2" customFormat="1" ht="16.5" customHeight="1">
      <c r="A197" s="37"/>
      <c r="B197" s="38"/>
      <c r="C197" s="221" t="s">
        <v>391</v>
      </c>
      <c r="D197" s="221" t="s">
        <v>292</v>
      </c>
      <c r="E197" s="222" t="s">
        <v>392</v>
      </c>
      <c r="F197" s="223" t="s">
        <v>393</v>
      </c>
      <c r="G197" s="224" t="s">
        <v>139</v>
      </c>
      <c r="H197" s="225">
        <v>85.709999999999994</v>
      </c>
      <c r="I197" s="226"/>
      <c r="J197" s="227">
        <f>ROUND(I197*H197,2)</f>
        <v>0</v>
      </c>
      <c r="K197" s="223" t="s">
        <v>130</v>
      </c>
      <c r="L197" s="228"/>
      <c r="M197" s="229" t="s">
        <v>19</v>
      </c>
      <c r="N197" s="230" t="s">
        <v>43</v>
      </c>
      <c r="O197" s="83"/>
      <c r="P197" s="212">
        <f>O197*H197</f>
        <v>0</v>
      </c>
      <c r="Q197" s="212">
        <v>0.01372</v>
      </c>
      <c r="R197" s="212">
        <f>Q197*H197</f>
        <v>1.1759411999999998</v>
      </c>
      <c r="S197" s="212">
        <v>0</v>
      </c>
      <c r="T197" s="213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14" t="s">
        <v>285</v>
      </c>
      <c r="AT197" s="214" t="s">
        <v>292</v>
      </c>
      <c r="AU197" s="214" t="s">
        <v>82</v>
      </c>
      <c r="AY197" s="16" t="s">
        <v>123</v>
      </c>
      <c r="BE197" s="215">
        <f>IF(N197="základní",J197,0)</f>
        <v>0</v>
      </c>
      <c r="BF197" s="215">
        <f>IF(N197="snížená",J197,0)</f>
        <v>0</v>
      </c>
      <c r="BG197" s="215">
        <f>IF(N197="zákl. přenesená",J197,0)</f>
        <v>0</v>
      </c>
      <c r="BH197" s="215">
        <f>IF(N197="sníž. přenesená",J197,0)</f>
        <v>0</v>
      </c>
      <c r="BI197" s="215">
        <f>IF(N197="nulová",J197,0)</f>
        <v>0</v>
      </c>
      <c r="BJ197" s="16" t="s">
        <v>80</v>
      </c>
      <c r="BK197" s="215">
        <f>ROUND(I197*H197,2)</f>
        <v>0</v>
      </c>
      <c r="BL197" s="16" t="s">
        <v>194</v>
      </c>
      <c r="BM197" s="214" t="s">
        <v>394</v>
      </c>
    </row>
    <row r="198" s="2" customFormat="1" ht="24.15" customHeight="1">
      <c r="A198" s="37"/>
      <c r="B198" s="38"/>
      <c r="C198" s="203" t="s">
        <v>395</v>
      </c>
      <c r="D198" s="203" t="s">
        <v>126</v>
      </c>
      <c r="E198" s="204" t="s">
        <v>396</v>
      </c>
      <c r="F198" s="205" t="s">
        <v>397</v>
      </c>
      <c r="G198" s="206" t="s">
        <v>139</v>
      </c>
      <c r="H198" s="207">
        <v>77.918000000000006</v>
      </c>
      <c r="I198" s="208"/>
      <c r="J198" s="209">
        <f>ROUND(I198*H198,2)</f>
        <v>0</v>
      </c>
      <c r="K198" s="205" t="s">
        <v>130</v>
      </c>
      <c r="L198" s="43"/>
      <c r="M198" s="210" t="s">
        <v>19</v>
      </c>
      <c r="N198" s="211" t="s">
        <v>43</v>
      </c>
      <c r="O198" s="83"/>
      <c r="P198" s="212">
        <f>O198*H198</f>
        <v>0</v>
      </c>
      <c r="Q198" s="212">
        <v>0.00018000000000000001</v>
      </c>
      <c r="R198" s="212">
        <f>Q198*H198</f>
        <v>0.014025240000000001</v>
      </c>
      <c r="S198" s="212">
        <v>0</v>
      </c>
      <c r="T198" s="21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14" t="s">
        <v>194</v>
      </c>
      <c r="AT198" s="214" t="s">
        <v>126</v>
      </c>
      <c r="AU198" s="214" t="s">
        <v>82</v>
      </c>
      <c r="AY198" s="16" t="s">
        <v>123</v>
      </c>
      <c r="BE198" s="215">
        <f>IF(N198="základní",J198,0)</f>
        <v>0</v>
      </c>
      <c r="BF198" s="215">
        <f>IF(N198="snížená",J198,0)</f>
        <v>0</v>
      </c>
      <c r="BG198" s="215">
        <f>IF(N198="zákl. přenesená",J198,0)</f>
        <v>0</v>
      </c>
      <c r="BH198" s="215">
        <f>IF(N198="sníž. přenesená",J198,0)</f>
        <v>0</v>
      </c>
      <c r="BI198" s="215">
        <f>IF(N198="nulová",J198,0)</f>
        <v>0</v>
      </c>
      <c r="BJ198" s="16" t="s">
        <v>80</v>
      </c>
      <c r="BK198" s="215">
        <f>ROUND(I198*H198,2)</f>
        <v>0</v>
      </c>
      <c r="BL198" s="16" t="s">
        <v>194</v>
      </c>
      <c r="BM198" s="214" t="s">
        <v>398</v>
      </c>
    </row>
    <row r="199" s="2" customFormat="1">
      <c r="A199" s="37"/>
      <c r="B199" s="38"/>
      <c r="C199" s="39"/>
      <c r="D199" s="216" t="s">
        <v>133</v>
      </c>
      <c r="E199" s="39"/>
      <c r="F199" s="217" t="s">
        <v>399</v>
      </c>
      <c r="G199" s="39"/>
      <c r="H199" s="39"/>
      <c r="I199" s="218"/>
      <c r="J199" s="39"/>
      <c r="K199" s="39"/>
      <c r="L199" s="43"/>
      <c r="M199" s="219"/>
      <c r="N199" s="220"/>
      <c r="O199" s="83"/>
      <c r="P199" s="83"/>
      <c r="Q199" s="83"/>
      <c r="R199" s="83"/>
      <c r="S199" s="83"/>
      <c r="T199" s="84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133</v>
      </c>
      <c r="AU199" s="16" t="s">
        <v>82</v>
      </c>
    </row>
    <row r="200" s="2" customFormat="1" ht="37.8" customHeight="1">
      <c r="A200" s="37"/>
      <c r="B200" s="38"/>
      <c r="C200" s="203" t="s">
        <v>400</v>
      </c>
      <c r="D200" s="203" t="s">
        <v>126</v>
      </c>
      <c r="E200" s="204" t="s">
        <v>401</v>
      </c>
      <c r="F200" s="205" t="s">
        <v>402</v>
      </c>
      <c r="G200" s="206" t="s">
        <v>221</v>
      </c>
      <c r="H200" s="207">
        <v>148</v>
      </c>
      <c r="I200" s="208"/>
      <c r="J200" s="209">
        <f>ROUND(I200*H200,2)</f>
        <v>0</v>
      </c>
      <c r="K200" s="205" t="s">
        <v>130</v>
      </c>
      <c r="L200" s="43"/>
      <c r="M200" s="210" t="s">
        <v>19</v>
      </c>
      <c r="N200" s="211" t="s">
        <v>43</v>
      </c>
      <c r="O200" s="83"/>
      <c r="P200" s="212">
        <f>O200*H200</f>
        <v>0</v>
      </c>
      <c r="Q200" s="212">
        <v>0</v>
      </c>
      <c r="R200" s="212">
        <f>Q200*H200</f>
        <v>0</v>
      </c>
      <c r="S200" s="212">
        <v>0</v>
      </c>
      <c r="T200" s="21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14" t="s">
        <v>194</v>
      </c>
      <c r="AT200" s="214" t="s">
        <v>126</v>
      </c>
      <c r="AU200" s="214" t="s">
        <v>82</v>
      </c>
      <c r="AY200" s="16" t="s">
        <v>123</v>
      </c>
      <c r="BE200" s="215">
        <f>IF(N200="základní",J200,0)</f>
        <v>0</v>
      </c>
      <c r="BF200" s="215">
        <f>IF(N200="snížená",J200,0)</f>
        <v>0</v>
      </c>
      <c r="BG200" s="215">
        <f>IF(N200="zákl. přenesená",J200,0)</f>
        <v>0</v>
      </c>
      <c r="BH200" s="215">
        <f>IF(N200="sníž. přenesená",J200,0)</f>
        <v>0</v>
      </c>
      <c r="BI200" s="215">
        <f>IF(N200="nulová",J200,0)</f>
        <v>0</v>
      </c>
      <c r="BJ200" s="16" t="s">
        <v>80</v>
      </c>
      <c r="BK200" s="215">
        <f>ROUND(I200*H200,2)</f>
        <v>0</v>
      </c>
      <c r="BL200" s="16" t="s">
        <v>194</v>
      </c>
      <c r="BM200" s="214" t="s">
        <v>403</v>
      </c>
    </row>
    <row r="201" s="2" customFormat="1">
      <c r="A201" s="37"/>
      <c r="B201" s="38"/>
      <c r="C201" s="39"/>
      <c r="D201" s="216" t="s">
        <v>133</v>
      </c>
      <c r="E201" s="39"/>
      <c r="F201" s="217" t="s">
        <v>404</v>
      </c>
      <c r="G201" s="39"/>
      <c r="H201" s="39"/>
      <c r="I201" s="218"/>
      <c r="J201" s="39"/>
      <c r="K201" s="39"/>
      <c r="L201" s="43"/>
      <c r="M201" s="219"/>
      <c r="N201" s="220"/>
      <c r="O201" s="83"/>
      <c r="P201" s="83"/>
      <c r="Q201" s="83"/>
      <c r="R201" s="83"/>
      <c r="S201" s="83"/>
      <c r="T201" s="84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133</v>
      </c>
      <c r="AU201" s="16" t="s">
        <v>82</v>
      </c>
    </row>
    <row r="202" s="2" customFormat="1" ht="21.75" customHeight="1">
      <c r="A202" s="37"/>
      <c r="B202" s="38"/>
      <c r="C202" s="221" t="s">
        <v>405</v>
      </c>
      <c r="D202" s="221" t="s">
        <v>292</v>
      </c>
      <c r="E202" s="222" t="s">
        <v>406</v>
      </c>
      <c r="F202" s="223" t="s">
        <v>407</v>
      </c>
      <c r="G202" s="224" t="s">
        <v>129</v>
      </c>
      <c r="H202" s="225">
        <v>9.4800000000000004</v>
      </c>
      <c r="I202" s="226"/>
      <c r="J202" s="227">
        <f>ROUND(I202*H202,2)</f>
        <v>0</v>
      </c>
      <c r="K202" s="223" t="s">
        <v>130</v>
      </c>
      <c r="L202" s="228"/>
      <c r="M202" s="229" t="s">
        <v>19</v>
      </c>
      <c r="N202" s="230" t="s">
        <v>43</v>
      </c>
      <c r="O202" s="83"/>
      <c r="P202" s="212">
        <f>O202*H202</f>
        <v>0</v>
      </c>
      <c r="Q202" s="212">
        <v>0.55000000000000004</v>
      </c>
      <c r="R202" s="212">
        <f>Q202*H202</f>
        <v>5.2140000000000004</v>
      </c>
      <c r="S202" s="212">
        <v>0</v>
      </c>
      <c r="T202" s="21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14" t="s">
        <v>285</v>
      </c>
      <c r="AT202" s="214" t="s">
        <v>292</v>
      </c>
      <c r="AU202" s="214" t="s">
        <v>82</v>
      </c>
      <c r="AY202" s="16" t="s">
        <v>123</v>
      </c>
      <c r="BE202" s="215">
        <f>IF(N202="základní",J202,0)</f>
        <v>0</v>
      </c>
      <c r="BF202" s="215">
        <f>IF(N202="snížená",J202,0)</f>
        <v>0</v>
      </c>
      <c r="BG202" s="215">
        <f>IF(N202="zákl. přenesená",J202,0)</f>
        <v>0</v>
      </c>
      <c r="BH202" s="215">
        <f>IF(N202="sníž. přenesená",J202,0)</f>
        <v>0</v>
      </c>
      <c r="BI202" s="215">
        <f>IF(N202="nulová",J202,0)</f>
        <v>0</v>
      </c>
      <c r="BJ202" s="16" t="s">
        <v>80</v>
      </c>
      <c r="BK202" s="215">
        <f>ROUND(I202*H202,2)</f>
        <v>0</v>
      </c>
      <c r="BL202" s="16" t="s">
        <v>194</v>
      </c>
      <c r="BM202" s="214" t="s">
        <v>408</v>
      </c>
    </row>
    <row r="203" s="2" customFormat="1" ht="24.15" customHeight="1">
      <c r="A203" s="37"/>
      <c r="B203" s="38"/>
      <c r="C203" s="203" t="s">
        <v>409</v>
      </c>
      <c r="D203" s="203" t="s">
        <v>126</v>
      </c>
      <c r="E203" s="204" t="s">
        <v>410</v>
      </c>
      <c r="F203" s="205" t="s">
        <v>411</v>
      </c>
      <c r="G203" s="206" t="s">
        <v>221</v>
      </c>
      <c r="H203" s="207">
        <v>59</v>
      </c>
      <c r="I203" s="208"/>
      <c r="J203" s="209">
        <f>ROUND(I203*H203,2)</f>
        <v>0</v>
      </c>
      <c r="K203" s="205" t="s">
        <v>130</v>
      </c>
      <c r="L203" s="43"/>
      <c r="M203" s="210" t="s">
        <v>19</v>
      </c>
      <c r="N203" s="211" t="s">
        <v>43</v>
      </c>
      <c r="O203" s="83"/>
      <c r="P203" s="212">
        <f>O203*H203</f>
        <v>0</v>
      </c>
      <c r="Q203" s="212">
        <v>0</v>
      </c>
      <c r="R203" s="212">
        <f>Q203*H203</f>
        <v>0</v>
      </c>
      <c r="S203" s="212">
        <v>0.044999999999999998</v>
      </c>
      <c r="T203" s="213">
        <f>S203*H203</f>
        <v>2.6549999999999998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14" t="s">
        <v>194</v>
      </c>
      <c r="AT203" s="214" t="s">
        <v>126</v>
      </c>
      <c r="AU203" s="214" t="s">
        <v>82</v>
      </c>
      <c r="AY203" s="16" t="s">
        <v>123</v>
      </c>
      <c r="BE203" s="215">
        <f>IF(N203="základní",J203,0)</f>
        <v>0</v>
      </c>
      <c r="BF203" s="215">
        <f>IF(N203="snížená",J203,0)</f>
        <v>0</v>
      </c>
      <c r="BG203" s="215">
        <f>IF(N203="zákl. přenesená",J203,0)</f>
        <v>0</v>
      </c>
      <c r="BH203" s="215">
        <f>IF(N203="sníž. přenesená",J203,0)</f>
        <v>0</v>
      </c>
      <c r="BI203" s="215">
        <f>IF(N203="nulová",J203,0)</f>
        <v>0</v>
      </c>
      <c r="BJ203" s="16" t="s">
        <v>80</v>
      </c>
      <c r="BK203" s="215">
        <f>ROUND(I203*H203,2)</f>
        <v>0</v>
      </c>
      <c r="BL203" s="16" t="s">
        <v>194</v>
      </c>
      <c r="BM203" s="214" t="s">
        <v>412</v>
      </c>
    </row>
    <row r="204" s="2" customFormat="1">
      <c r="A204" s="37"/>
      <c r="B204" s="38"/>
      <c r="C204" s="39"/>
      <c r="D204" s="216" t="s">
        <v>133</v>
      </c>
      <c r="E204" s="39"/>
      <c r="F204" s="217" t="s">
        <v>413</v>
      </c>
      <c r="G204" s="39"/>
      <c r="H204" s="39"/>
      <c r="I204" s="218"/>
      <c r="J204" s="39"/>
      <c r="K204" s="39"/>
      <c r="L204" s="43"/>
      <c r="M204" s="219"/>
      <c r="N204" s="220"/>
      <c r="O204" s="83"/>
      <c r="P204" s="83"/>
      <c r="Q204" s="83"/>
      <c r="R204" s="83"/>
      <c r="S204" s="83"/>
      <c r="T204" s="84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133</v>
      </c>
      <c r="AU204" s="16" t="s">
        <v>82</v>
      </c>
    </row>
    <row r="205" s="2" customFormat="1" ht="33" customHeight="1">
      <c r="A205" s="37"/>
      <c r="B205" s="38"/>
      <c r="C205" s="203" t="s">
        <v>414</v>
      </c>
      <c r="D205" s="203" t="s">
        <v>126</v>
      </c>
      <c r="E205" s="204" t="s">
        <v>415</v>
      </c>
      <c r="F205" s="205" t="s">
        <v>416</v>
      </c>
      <c r="G205" s="206" t="s">
        <v>139</v>
      </c>
      <c r="H205" s="207">
        <v>77.918000000000006</v>
      </c>
      <c r="I205" s="208"/>
      <c r="J205" s="209">
        <f>ROUND(I205*H205,2)</f>
        <v>0</v>
      </c>
      <c r="K205" s="205" t="s">
        <v>130</v>
      </c>
      <c r="L205" s="43"/>
      <c r="M205" s="210" t="s">
        <v>19</v>
      </c>
      <c r="N205" s="211" t="s">
        <v>43</v>
      </c>
      <c r="O205" s="83"/>
      <c r="P205" s="212">
        <f>O205*H205</f>
        <v>0</v>
      </c>
      <c r="Q205" s="212">
        <v>0</v>
      </c>
      <c r="R205" s="212">
        <f>Q205*H205</f>
        <v>0</v>
      </c>
      <c r="S205" s="212">
        <v>0.040000000000000001</v>
      </c>
      <c r="T205" s="213">
        <f>S205*H205</f>
        <v>3.1167200000000004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14" t="s">
        <v>194</v>
      </c>
      <c r="AT205" s="214" t="s">
        <v>126</v>
      </c>
      <c r="AU205" s="214" t="s">
        <v>82</v>
      </c>
      <c r="AY205" s="16" t="s">
        <v>123</v>
      </c>
      <c r="BE205" s="215">
        <f>IF(N205="základní",J205,0)</f>
        <v>0</v>
      </c>
      <c r="BF205" s="215">
        <f>IF(N205="snížená",J205,0)</f>
        <v>0</v>
      </c>
      <c r="BG205" s="215">
        <f>IF(N205="zákl. přenesená",J205,0)</f>
        <v>0</v>
      </c>
      <c r="BH205" s="215">
        <f>IF(N205="sníž. přenesená",J205,0)</f>
        <v>0</v>
      </c>
      <c r="BI205" s="215">
        <f>IF(N205="nulová",J205,0)</f>
        <v>0</v>
      </c>
      <c r="BJ205" s="16" t="s">
        <v>80</v>
      </c>
      <c r="BK205" s="215">
        <f>ROUND(I205*H205,2)</f>
        <v>0</v>
      </c>
      <c r="BL205" s="16" t="s">
        <v>194</v>
      </c>
      <c r="BM205" s="214" t="s">
        <v>417</v>
      </c>
    </row>
    <row r="206" s="2" customFormat="1">
      <c r="A206" s="37"/>
      <c r="B206" s="38"/>
      <c r="C206" s="39"/>
      <c r="D206" s="216" t="s">
        <v>133</v>
      </c>
      <c r="E206" s="39"/>
      <c r="F206" s="217" t="s">
        <v>418</v>
      </c>
      <c r="G206" s="39"/>
      <c r="H206" s="39"/>
      <c r="I206" s="218"/>
      <c r="J206" s="39"/>
      <c r="K206" s="39"/>
      <c r="L206" s="43"/>
      <c r="M206" s="219"/>
      <c r="N206" s="220"/>
      <c r="O206" s="83"/>
      <c r="P206" s="83"/>
      <c r="Q206" s="83"/>
      <c r="R206" s="83"/>
      <c r="S206" s="83"/>
      <c r="T206" s="84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133</v>
      </c>
      <c r="AU206" s="16" t="s">
        <v>82</v>
      </c>
    </row>
    <row r="207" s="2" customFormat="1" ht="24.15" customHeight="1">
      <c r="A207" s="37"/>
      <c r="B207" s="38"/>
      <c r="C207" s="203" t="s">
        <v>419</v>
      </c>
      <c r="D207" s="203" t="s">
        <v>126</v>
      </c>
      <c r="E207" s="204" t="s">
        <v>420</v>
      </c>
      <c r="F207" s="205" t="s">
        <v>421</v>
      </c>
      <c r="G207" s="206" t="s">
        <v>129</v>
      </c>
      <c r="H207" s="207">
        <v>9.4800000000000004</v>
      </c>
      <c r="I207" s="208"/>
      <c r="J207" s="209">
        <f>ROUND(I207*H207,2)</f>
        <v>0</v>
      </c>
      <c r="K207" s="205" t="s">
        <v>130</v>
      </c>
      <c r="L207" s="43"/>
      <c r="M207" s="210" t="s">
        <v>19</v>
      </c>
      <c r="N207" s="211" t="s">
        <v>43</v>
      </c>
      <c r="O207" s="83"/>
      <c r="P207" s="212">
        <f>O207*H207</f>
        <v>0</v>
      </c>
      <c r="Q207" s="212">
        <v>0.0027200000000000002</v>
      </c>
      <c r="R207" s="212">
        <f>Q207*H207</f>
        <v>0.025785600000000002</v>
      </c>
      <c r="S207" s="212">
        <v>0</v>
      </c>
      <c r="T207" s="213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14" t="s">
        <v>194</v>
      </c>
      <c r="AT207" s="214" t="s">
        <v>126</v>
      </c>
      <c r="AU207" s="214" t="s">
        <v>82</v>
      </c>
      <c r="AY207" s="16" t="s">
        <v>123</v>
      </c>
      <c r="BE207" s="215">
        <f>IF(N207="základní",J207,0)</f>
        <v>0</v>
      </c>
      <c r="BF207" s="215">
        <f>IF(N207="snížená",J207,0)</f>
        <v>0</v>
      </c>
      <c r="BG207" s="215">
        <f>IF(N207="zákl. přenesená",J207,0)</f>
        <v>0</v>
      </c>
      <c r="BH207" s="215">
        <f>IF(N207="sníž. přenesená",J207,0)</f>
        <v>0</v>
      </c>
      <c r="BI207" s="215">
        <f>IF(N207="nulová",J207,0)</f>
        <v>0</v>
      </c>
      <c r="BJ207" s="16" t="s">
        <v>80</v>
      </c>
      <c r="BK207" s="215">
        <f>ROUND(I207*H207,2)</f>
        <v>0</v>
      </c>
      <c r="BL207" s="16" t="s">
        <v>194</v>
      </c>
      <c r="BM207" s="214" t="s">
        <v>422</v>
      </c>
    </row>
    <row r="208" s="2" customFormat="1">
      <c r="A208" s="37"/>
      <c r="B208" s="38"/>
      <c r="C208" s="39"/>
      <c r="D208" s="216" t="s">
        <v>133</v>
      </c>
      <c r="E208" s="39"/>
      <c r="F208" s="217" t="s">
        <v>423</v>
      </c>
      <c r="G208" s="39"/>
      <c r="H208" s="39"/>
      <c r="I208" s="218"/>
      <c r="J208" s="39"/>
      <c r="K208" s="39"/>
      <c r="L208" s="43"/>
      <c r="M208" s="219"/>
      <c r="N208" s="220"/>
      <c r="O208" s="83"/>
      <c r="P208" s="83"/>
      <c r="Q208" s="83"/>
      <c r="R208" s="83"/>
      <c r="S208" s="83"/>
      <c r="T208" s="84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133</v>
      </c>
      <c r="AU208" s="16" t="s">
        <v>82</v>
      </c>
    </row>
    <row r="209" s="2" customFormat="1" ht="16.5" customHeight="1">
      <c r="A209" s="37"/>
      <c r="B209" s="38"/>
      <c r="C209" s="203" t="s">
        <v>424</v>
      </c>
      <c r="D209" s="203" t="s">
        <v>126</v>
      </c>
      <c r="E209" s="204" t="s">
        <v>425</v>
      </c>
      <c r="F209" s="205" t="s">
        <v>426</v>
      </c>
      <c r="G209" s="206" t="s">
        <v>427</v>
      </c>
      <c r="H209" s="207">
        <v>1</v>
      </c>
      <c r="I209" s="208"/>
      <c r="J209" s="209">
        <f>ROUND(I209*H209,2)</f>
        <v>0</v>
      </c>
      <c r="K209" s="205" t="s">
        <v>19</v>
      </c>
      <c r="L209" s="43"/>
      <c r="M209" s="210" t="s">
        <v>19</v>
      </c>
      <c r="N209" s="211" t="s">
        <v>43</v>
      </c>
      <c r="O209" s="83"/>
      <c r="P209" s="212">
        <f>O209*H209</f>
        <v>0</v>
      </c>
      <c r="Q209" s="212">
        <v>0</v>
      </c>
      <c r="R209" s="212">
        <f>Q209*H209</f>
        <v>0</v>
      </c>
      <c r="S209" s="212">
        <v>0</v>
      </c>
      <c r="T209" s="213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14" t="s">
        <v>194</v>
      </c>
      <c r="AT209" s="214" t="s">
        <v>126</v>
      </c>
      <c r="AU209" s="214" t="s">
        <v>82</v>
      </c>
      <c r="AY209" s="16" t="s">
        <v>123</v>
      </c>
      <c r="BE209" s="215">
        <f>IF(N209="základní",J209,0)</f>
        <v>0</v>
      </c>
      <c r="BF209" s="215">
        <f>IF(N209="snížená",J209,0)</f>
        <v>0</v>
      </c>
      <c r="BG209" s="215">
        <f>IF(N209="zákl. přenesená",J209,0)</f>
        <v>0</v>
      </c>
      <c r="BH209" s="215">
        <f>IF(N209="sníž. přenesená",J209,0)</f>
        <v>0</v>
      </c>
      <c r="BI209" s="215">
        <f>IF(N209="nulová",J209,0)</f>
        <v>0</v>
      </c>
      <c r="BJ209" s="16" t="s">
        <v>80</v>
      </c>
      <c r="BK209" s="215">
        <f>ROUND(I209*H209,2)</f>
        <v>0</v>
      </c>
      <c r="BL209" s="16" t="s">
        <v>194</v>
      </c>
      <c r="BM209" s="214" t="s">
        <v>428</v>
      </c>
    </row>
    <row r="210" s="2" customFormat="1" ht="55.5" customHeight="1">
      <c r="A210" s="37"/>
      <c r="B210" s="38"/>
      <c r="C210" s="203" t="s">
        <v>429</v>
      </c>
      <c r="D210" s="203" t="s">
        <v>126</v>
      </c>
      <c r="E210" s="204" t="s">
        <v>430</v>
      </c>
      <c r="F210" s="205" t="s">
        <v>431</v>
      </c>
      <c r="G210" s="206" t="s">
        <v>249</v>
      </c>
      <c r="H210" s="207">
        <v>10.494</v>
      </c>
      <c r="I210" s="208"/>
      <c r="J210" s="209">
        <f>ROUND(I210*H210,2)</f>
        <v>0</v>
      </c>
      <c r="K210" s="205" t="s">
        <v>130</v>
      </c>
      <c r="L210" s="43"/>
      <c r="M210" s="210" t="s">
        <v>19</v>
      </c>
      <c r="N210" s="211" t="s">
        <v>43</v>
      </c>
      <c r="O210" s="83"/>
      <c r="P210" s="212">
        <f>O210*H210</f>
        <v>0</v>
      </c>
      <c r="Q210" s="212">
        <v>0</v>
      </c>
      <c r="R210" s="212">
        <f>Q210*H210</f>
        <v>0</v>
      </c>
      <c r="S210" s="212">
        <v>0</v>
      </c>
      <c r="T210" s="213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14" t="s">
        <v>194</v>
      </c>
      <c r="AT210" s="214" t="s">
        <v>126</v>
      </c>
      <c r="AU210" s="214" t="s">
        <v>82</v>
      </c>
      <c r="AY210" s="16" t="s">
        <v>123</v>
      </c>
      <c r="BE210" s="215">
        <f>IF(N210="základní",J210,0)</f>
        <v>0</v>
      </c>
      <c r="BF210" s="215">
        <f>IF(N210="snížená",J210,0)</f>
        <v>0</v>
      </c>
      <c r="BG210" s="215">
        <f>IF(N210="zákl. přenesená",J210,0)</f>
        <v>0</v>
      </c>
      <c r="BH210" s="215">
        <f>IF(N210="sníž. přenesená",J210,0)</f>
        <v>0</v>
      </c>
      <c r="BI210" s="215">
        <f>IF(N210="nulová",J210,0)</f>
        <v>0</v>
      </c>
      <c r="BJ210" s="16" t="s">
        <v>80</v>
      </c>
      <c r="BK210" s="215">
        <f>ROUND(I210*H210,2)</f>
        <v>0</v>
      </c>
      <c r="BL210" s="16" t="s">
        <v>194</v>
      </c>
      <c r="BM210" s="214" t="s">
        <v>432</v>
      </c>
    </row>
    <row r="211" s="2" customFormat="1">
      <c r="A211" s="37"/>
      <c r="B211" s="38"/>
      <c r="C211" s="39"/>
      <c r="D211" s="216" t="s">
        <v>133</v>
      </c>
      <c r="E211" s="39"/>
      <c r="F211" s="217" t="s">
        <v>433</v>
      </c>
      <c r="G211" s="39"/>
      <c r="H211" s="39"/>
      <c r="I211" s="218"/>
      <c r="J211" s="39"/>
      <c r="K211" s="39"/>
      <c r="L211" s="43"/>
      <c r="M211" s="219"/>
      <c r="N211" s="220"/>
      <c r="O211" s="83"/>
      <c r="P211" s="83"/>
      <c r="Q211" s="83"/>
      <c r="R211" s="83"/>
      <c r="S211" s="83"/>
      <c r="T211" s="84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133</v>
      </c>
      <c r="AU211" s="16" t="s">
        <v>82</v>
      </c>
    </row>
    <row r="212" s="12" customFormat="1" ht="22.8" customHeight="1">
      <c r="A212" s="12"/>
      <c r="B212" s="187"/>
      <c r="C212" s="188"/>
      <c r="D212" s="189" t="s">
        <v>71</v>
      </c>
      <c r="E212" s="201" t="s">
        <v>434</v>
      </c>
      <c r="F212" s="201" t="s">
        <v>435</v>
      </c>
      <c r="G212" s="188"/>
      <c r="H212" s="188"/>
      <c r="I212" s="191"/>
      <c r="J212" s="202">
        <f>BK212</f>
        <v>0</v>
      </c>
      <c r="K212" s="188"/>
      <c r="L212" s="193"/>
      <c r="M212" s="194"/>
      <c r="N212" s="195"/>
      <c r="O212" s="195"/>
      <c r="P212" s="196">
        <f>SUM(P213:P223)</f>
        <v>0</v>
      </c>
      <c r="Q212" s="195"/>
      <c r="R212" s="196">
        <f>SUM(R213:R223)</f>
        <v>1.55538</v>
      </c>
      <c r="S212" s="195"/>
      <c r="T212" s="197">
        <f>SUM(T213:T223)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98" t="s">
        <v>82</v>
      </c>
      <c r="AT212" s="199" t="s">
        <v>71</v>
      </c>
      <c r="AU212" s="199" t="s">
        <v>80</v>
      </c>
      <c r="AY212" s="198" t="s">
        <v>123</v>
      </c>
      <c r="BK212" s="200">
        <f>SUM(BK213:BK223)</f>
        <v>0</v>
      </c>
    </row>
    <row r="213" s="2" customFormat="1" ht="49.05" customHeight="1">
      <c r="A213" s="37"/>
      <c r="B213" s="38"/>
      <c r="C213" s="203" t="s">
        <v>436</v>
      </c>
      <c r="D213" s="203" t="s">
        <v>126</v>
      </c>
      <c r="E213" s="204" t="s">
        <v>437</v>
      </c>
      <c r="F213" s="205" t="s">
        <v>438</v>
      </c>
      <c r="G213" s="206" t="s">
        <v>139</v>
      </c>
      <c r="H213" s="207">
        <v>89.647999999999996</v>
      </c>
      <c r="I213" s="208"/>
      <c r="J213" s="209">
        <f>ROUND(I213*H213,2)</f>
        <v>0</v>
      </c>
      <c r="K213" s="205" t="s">
        <v>130</v>
      </c>
      <c r="L213" s="43"/>
      <c r="M213" s="210" t="s">
        <v>19</v>
      </c>
      <c r="N213" s="211" t="s">
        <v>43</v>
      </c>
      <c r="O213" s="83"/>
      <c r="P213" s="212">
        <f>O213*H213</f>
        <v>0</v>
      </c>
      <c r="Q213" s="212">
        <v>0.014500000000000001</v>
      </c>
      <c r="R213" s="212">
        <f>Q213*H213</f>
        <v>1.2998959999999999</v>
      </c>
      <c r="S213" s="212">
        <v>0</v>
      </c>
      <c r="T213" s="213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14" t="s">
        <v>194</v>
      </c>
      <c r="AT213" s="214" t="s">
        <v>126</v>
      </c>
      <c r="AU213" s="214" t="s">
        <v>82</v>
      </c>
      <c r="AY213" s="16" t="s">
        <v>123</v>
      </c>
      <c r="BE213" s="215">
        <f>IF(N213="základní",J213,0)</f>
        <v>0</v>
      </c>
      <c r="BF213" s="215">
        <f>IF(N213="snížená",J213,0)</f>
        <v>0</v>
      </c>
      <c r="BG213" s="215">
        <f>IF(N213="zákl. přenesená",J213,0)</f>
        <v>0</v>
      </c>
      <c r="BH213" s="215">
        <f>IF(N213="sníž. přenesená",J213,0)</f>
        <v>0</v>
      </c>
      <c r="BI213" s="215">
        <f>IF(N213="nulová",J213,0)</f>
        <v>0</v>
      </c>
      <c r="BJ213" s="16" t="s">
        <v>80</v>
      </c>
      <c r="BK213" s="215">
        <f>ROUND(I213*H213,2)</f>
        <v>0</v>
      </c>
      <c r="BL213" s="16" t="s">
        <v>194</v>
      </c>
      <c r="BM213" s="214" t="s">
        <v>439</v>
      </c>
    </row>
    <row r="214" s="2" customFormat="1">
      <c r="A214" s="37"/>
      <c r="B214" s="38"/>
      <c r="C214" s="39"/>
      <c r="D214" s="216" t="s">
        <v>133</v>
      </c>
      <c r="E214" s="39"/>
      <c r="F214" s="217" t="s">
        <v>440</v>
      </c>
      <c r="G214" s="39"/>
      <c r="H214" s="39"/>
      <c r="I214" s="218"/>
      <c r="J214" s="39"/>
      <c r="K214" s="39"/>
      <c r="L214" s="43"/>
      <c r="M214" s="219"/>
      <c r="N214" s="220"/>
      <c r="O214" s="83"/>
      <c r="P214" s="83"/>
      <c r="Q214" s="83"/>
      <c r="R214" s="83"/>
      <c r="S214" s="83"/>
      <c r="T214" s="84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133</v>
      </c>
      <c r="AU214" s="16" t="s">
        <v>82</v>
      </c>
    </row>
    <row r="215" s="2" customFormat="1" ht="37.8" customHeight="1">
      <c r="A215" s="37"/>
      <c r="B215" s="38"/>
      <c r="C215" s="203" t="s">
        <v>441</v>
      </c>
      <c r="D215" s="203" t="s">
        <v>126</v>
      </c>
      <c r="E215" s="204" t="s">
        <v>442</v>
      </c>
      <c r="F215" s="205" t="s">
        <v>443</v>
      </c>
      <c r="G215" s="206" t="s">
        <v>139</v>
      </c>
      <c r="H215" s="207">
        <v>102.468</v>
      </c>
      <c r="I215" s="208"/>
      <c r="J215" s="209">
        <f>ROUND(I215*H215,2)</f>
        <v>0</v>
      </c>
      <c r="K215" s="205" t="s">
        <v>130</v>
      </c>
      <c r="L215" s="43"/>
      <c r="M215" s="210" t="s">
        <v>19</v>
      </c>
      <c r="N215" s="211" t="s">
        <v>43</v>
      </c>
      <c r="O215" s="83"/>
      <c r="P215" s="212">
        <f>O215*H215</f>
        <v>0</v>
      </c>
      <c r="Q215" s="212">
        <v>0.00010000000000000001</v>
      </c>
      <c r="R215" s="212">
        <f>Q215*H215</f>
        <v>0.0102468</v>
      </c>
      <c r="S215" s="212">
        <v>0</v>
      </c>
      <c r="T215" s="213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14" t="s">
        <v>194</v>
      </c>
      <c r="AT215" s="214" t="s">
        <v>126</v>
      </c>
      <c r="AU215" s="214" t="s">
        <v>82</v>
      </c>
      <c r="AY215" s="16" t="s">
        <v>123</v>
      </c>
      <c r="BE215" s="215">
        <f>IF(N215="základní",J215,0)</f>
        <v>0</v>
      </c>
      <c r="BF215" s="215">
        <f>IF(N215="snížená",J215,0)</f>
        <v>0</v>
      </c>
      <c r="BG215" s="215">
        <f>IF(N215="zákl. přenesená",J215,0)</f>
        <v>0</v>
      </c>
      <c r="BH215" s="215">
        <f>IF(N215="sníž. přenesená",J215,0)</f>
        <v>0</v>
      </c>
      <c r="BI215" s="215">
        <f>IF(N215="nulová",J215,0)</f>
        <v>0</v>
      </c>
      <c r="BJ215" s="16" t="s">
        <v>80</v>
      </c>
      <c r="BK215" s="215">
        <f>ROUND(I215*H215,2)</f>
        <v>0</v>
      </c>
      <c r="BL215" s="16" t="s">
        <v>194</v>
      </c>
      <c r="BM215" s="214" t="s">
        <v>444</v>
      </c>
    </row>
    <row r="216" s="2" customFormat="1">
      <c r="A216" s="37"/>
      <c r="B216" s="38"/>
      <c r="C216" s="39"/>
      <c r="D216" s="216" t="s">
        <v>133</v>
      </c>
      <c r="E216" s="39"/>
      <c r="F216" s="217" t="s">
        <v>445</v>
      </c>
      <c r="G216" s="39"/>
      <c r="H216" s="39"/>
      <c r="I216" s="218"/>
      <c r="J216" s="39"/>
      <c r="K216" s="39"/>
      <c r="L216" s="43"/>
      <c r="M216" s="219"/>
      <c r="N216" s="220"/>
      <c r="O216" s="83"/>
      <c r="P216" s="83"/>
      <c r="Q216" s="83"/>
      <c r="R216" s="83"/>
      <c r="S216" s="83"/>
      <c r="T216" s="84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133</v>
      </c>
      <c r="AU216" s="16" t="s">
        <v>82</v>
      </c>
    </row>
    <row r="217" s="2" customFormat="1" ht="44.25" customHeight="1">
      <c r="A217" s="37"/>
      <c r="B217" s="38"/>
      <c r="C217" s="203" t="s">
        <v>446</v>
      </c>
      <c r="D217" s="203" t="s">
        <v>126</v>
      </c>
      <c r="E217" s="204" t="s">
        <v>447</v>
      </c>
      <c r="F217" s="205" t="s">
        <v>448</v>
      </c>
      <c r="G217" s="206" t="s">
        <v>221</v>
      </c>
      <c r="H217" s="207">
        <v>15.640000000000001</v>
      </c>
      <c r="I217" s="208"/>
      <c r="J217" s="209">
        <f>ROUND(I217*H217,2)</f>
        <v>0</v>
      </c>
      <c r="K217" s="205" t="s">
        <v>130</v>
      </c>
      <c r="L217" s="43"/>
      <c r="M217" s="210" t="s">
        <v>19</v>
      </c>
      <c r="N217" s="211" t="s">
        <v>43</v>
      </c>
      <c r="O217" s="83"/>
      <c r="P217" s="212">
        <f>O217*H217</f>
        <v>0</v>
      </c>
      <c r="Q217" s="212">
        <v>0.0043800000000000002</v>
      </c>
      <c r="R217" s="212">
        <f>Q217*H217</f>
        <v>0.0685032</v>
      </c>
      <c r="S217" s="212">
        <v>0</v>
      </c>
      <c r="T217" s="213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14" t="s">
        <v>194</v>
      </c>
      <c r="AT217" s="214" t="s">
        <v>126</v>
      </c>
      <c r="AU217" s="214" t="s">
        <v>82</v>
      </c>
      <c r="AY217" s="16" t="s">
        <v>123</v>
      </c>
      <c r="BE217" s="215">
        <f>IF(N217="základní",J217,0)</f>
        <v>0</v>
      </c>
      <c r="BF217" s="215">
        <f>IF(N217="snížená",J217,0)</f>
        <v>0</v>
      </c>
      <c r="BG217" s="215">
        <f>IF(N217="zákl. přenesená",J217,0)</f>
        <v>0</v>
      </c>
      <c r="BH217" s="215">
        <f>IF(N217="sníž. přenesená",J217,0)</f>
        <v>0</v>
      </c>
      <c r="BI217" s="215">
        <f>IF(N217="nulová",J217,0)</f>
        <v>0</v>
      </c>
      <c r="BJ217" s="16" t="s">
        <v>80</v>
      </c>
      <c r="BK217" s="215">
        <f>ROUND(I217*H217,2)</f>
        <v>0</v>
      </c>
      <c r="BL217" s="16" t="s">
        <v>194</v>
      </c>
      <c r="BM217" s="214" t="s">
        <v>449</v>
      </c>
    </row>
    <row r="218" s="2" customFormat="1">
      <c r="A218" s="37"/>
      <c r="B218" s="38"/>
      <c r="C218" s="39"/>
      <c r="D218" s="216" t="s">
        <v>133</v>
      </c>
      <c r="E218" s="39"/>
      <c r="F218" s="217" t="s">
        <v>450</v>
      </c>
      <c r="G218" s="39"/>
      <c r="H218" s="39"/>
      <c r="I218" s="218"/>
      <c r="J218" s="39"/>
      <c r="K218" s="39"/>
      <c r="L218" s="43"/>
      <c r="M218" s="219"/>
      <c r="N218" s="220"/>
      <c r="O218" s="83"/>
      <c r="P218" s="83"/>
      <c r="Q218" s="83"/>
      <c r="R218" s="83"/>
      <c r="S218" s="83"/>
      <c r="T218" s="84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133</v>
      </c>
      <c r="AU218" s="16" t="s">
        <v>82</v>
      </c>
    </row>
    <row r="219" s="2" customFormat="1" ht="44.25" customHeight="1">
      <c r="A219" s="37"/>
      <c r="B219" s="38"/>
      <c r="C219" s="203" t="s">
        <v>451</v>
      </c>
      <c r="D219" s="203" t="s">
        <v>126</v>
      </c>
      <c r="E219" s="204" t="s">
        <v>452</v>
      </c>
      <c r="F219" s="205" t="s">
        <v>453</v>
      </c>
      <c r="G219" s="206" t="s">
        <v>221</v>
      </c>
      <c r="H219" s="207">
        <v>5</v>
      </c>
      <c r="I219" s="208"/>
      <c r="J219" s="209">
        <f>ROUND(I219*H219,2)</f>
        <v>0</v>
      </c>
      <c r="K219" s="205" t="s">
        <v>130</v>
      </c>
      <c r="L219" s="43"/>
      <c r="M219" s="210" t="s">
        <v>19</v>
      </c>
      <c r="N219" s="211" t="s">
        <v>43</v>
      </c>
      <c r="O219" s="83"/>
      <c r="P219" s="212">
        <f>O219*H219</f>
        <v>0</v>
      </c>
      <c r="Q219" s="212">
        <v>0.0066299999999999996</v>
      </c>
      <c r="R219" s="212">
        <f>Q219*H219</f>
        <v>0.033149999999999999</v>
      </c>
      <c r="S219" s="212">
        <v>0</v>
      </c>
      <c r="T219" s="213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14" t="s">
        <v>194</v>
      </c>
      <c r="AT219" s="214" t="s">
        <v>126</v>
      </c>
      <c r="AU219" s="214" t="s">
        <v>82</v>
      </c>
      <c r="AY219" s="16" t="s">
        <v>123</v>
      </c>
      <c r="BE219" s="215">
        <f>IF(N219="základní",J219,0)</f>
        <v>0</v>
      </c>
      <c r="BF219" s="215">
        <f>IF(N219="snížená",J219,0)</f>
        <v>0</v>
      </c>
      <c r="BG219" s="215">
        <f>IF(N219="zákl. přenesená",J219,0)</f>
        <v>0</v>
      </c>
      <c r="BH219" s="215">
        <f>IF(N219="sníž. přenesená",J219,0)</f>
        <v>0</v>
      </c>
      <c r="BI219" s="215">
        <f>IF(N219="nulová",J219,0)</f>
        <v>0</v>
      </c>
      <c r="BJ219" s="16" t="s">
        <v>80</v>
      </c>
      <c r="BK219" s="215">
        <f>ROUND(I219*H219,2)</f>
        <v>0</v>
      </c>
      <c r="BL219" s="16" t="s">
        <v>194</v>
      </c>
      <c r="BM219" s="214" t="s">
        <v>454</v>
      </c>
    </row>
    <row r="220" s="2" customFormat="1">
      <c r="A220" s="37"/>
      <c r="B220" s="38"/>
      <c r="C220" s="39"/>
      <c r="D220" s="216" t="s">
        <v>133</v>
      </c>
      <c r="E220" s="39"/>
      <c r="F220" s="217" t="s">
        <v>455</v>
      </c>
      <c r="G220" s="39"/>
      <c r="H220" s="39"/>
      <c r="I220" s="218"/>
      <c r="J220" s="39"/>
      <c r="K220" s="39"/>
      <c r="L220" s="43"/>
      <c r="M220" s="219"/>
      <c r="N220" s="220"/>
      <c r="O220" s="83"/>
      <c r="P220" s="83"/>
      <c r="Q220" s="83"/>
      <c r="R220" s="83"/>
      <c r="S220" s="83"/>
      <c r="T220" s="84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133</v>
      </c>
      <c r="AU220" s="16" t="s">
        <v>82</v>
      </c>
    </row>
    <row r="221" s="2" customFormat="1" ht="16.5" customHeight="1">
      <c r="A221" s="37"/>
      <c r="B221" s="38"/>
      <c r="C221" s="221" t="s">
        <v>456</v>
      </c>
      <c r="D221" s="221" t="s">
        <v>292</v>
      </c>
      <c r="E221" s="222" t="s">
        <v>457</v>
      </c>
      <c r="F221" s="223" t="s">
        <v>458</v>
      </c>
      <c r="G221" s="224" t="s">
        <v>139</v>
      </c>
      <c r="H221" s="225">
        <v>12.82</v>
      </c>
      <c r="I221" s="226"/>
      <c r="J221" s="227">
        <f>ROUND(I221*H221,2)</f>
        <v>0</v>
      </c>
      <c r="K221" s="223" t="s">
        <v>130</v>
      </c>
      <c r="L221" s="228"/>
      <c r="M221" s="229" t="s">
        <v>19</v>
      </c>
      <c r="N221" s="230" t="s">
        <v>43</v>
      </c>
      <c r="O221" s="83"/>
      <c r="P221" s="212">
        <f>O221*H221</f>
        <v>0</v>
      </c>
      <c r="Q221" s="212">
        <v>0.0112</v>
      </c>
      <c r="R221" s="212">
        <f>Q221*H221</f>
        <v>0.14358399999999999</v>
      </c>
      <c r="S221" s="212">
        <v>0</v>
      </c>
      <c r="T221" s="213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14" t="s">
        <v>285</v>
      </c>
      <c r="AT221" s="214" t="s">
        <v>292</v>
      </c>
      <c r="AU221" s="214" t="s">
        <v>82</v>
      </c>
      <c r="AY221" s="16" t="s">
        <v>123</v>
      </c>
      <c r="BE221" s="215">
        <f>IF(N221="základní",J221,0)</f>
        <v>0</v>
      </c>
      <c r="BF221" s="215">
        <f>IF(N221="snížená",J221,0)</f>
        <v>0</v>
      </c>
      <c r="BG221" s="215">
        <f>IF(N221="zákl. přenesená",J221,0)</f>
        <v>0</v>
      </c>
      <c r="BH221" s="215">
        <f>IF(N221="sníž. přenesená",J221,0)</f>
        <v>0</v>
      </c>
      <c r="BI221" s="215">
        <f>IF(N221="nulová",J221,0)</f>
        <v>0</v>
      </c>
      <c r="BJ221" s="16" t="s">
        <v>80</v>
      </c>
      <c r="BK221" s="215">
        <f>ROUND(I221*H221,2)</f>
        <v>0</v>
      </c>
      <c r="BL221" s="16" t="s">
        <v>194</v>
      </c>
      <c r="BM221" s="214" t="s">
        <v>459</v>
      </c>
    </row>
    <row r="222" s="2" customFormat="1" ht="78" customHeight="1">
      <c r="A222" s="37"/>
      <c r="B222" s="38"/>
      <c r="C222" s="203" t="s">
        <v>460</v>
      </c>
      <c r="D222" s="203" t="s">
        <v>126</v>
      </c>
      <c r="E222" s="204" t="s">
        <v>461</v>
      </c>
      <c r="F222" s="205" t="s">
        <v>462</v>
      </c>
      <c r="G222" s="206" t="s">
        <v>249</v>
      </c>
      <c r="H222" s="207">
        <v>1.5549999999999999</v>
      </c>
      <c r="I222" s="208"/>
      <c r="J222" s="209">
        <f>ROUND(I222*H222,2)</f>
        <v>0</v>
      </c>
      <c r="K222" s="205" t="s">
        <v>130</v>
      </c>
      <c r="L222" s="43"/>
      <c r="M222" s="210" t="s">
        <v>19</v>
      </c>
      <c r="N222" s="211" t="s">
        <v>43</v>
      </c>
      <c r="O222" s="83"/>
      <c r="P222" s="212">
        <f>O222*H222</f>
        <v>0</v>
      </c>
      <c r="Q222" s="212">
        <v>0</v>
      </c>
      <c r="R222" s="212">
        <f>Q222*H222</f>
        <v>0</v>
      </c>
      <c r="S222" s="212">
        <v>0</v>
      </c>
      <c r="T222" s="213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14" t="s">
        <v>194</v>
      </c>
      <c r="AT222" s="214" t="s">
        <v>126</v>
      </c>
      <c r="AU222" s="214" t="s">
        <v>82</v>
      </c>
      <c r="AY222" s="16" t="s">
        <v>123</v>
      </c>
      <c r="BE222" s="215">
        <f>IF(N222="základní",J222,0)</f>
        <v>0</v>
      </c>
      <c r="BF222" s="215">
        <f>IF(N222="snížená",J222,0)</f>
        <v>0</v>
      </c>
      <c r="BG222" s="215">
        <f>IF(N222="zákl. přenesená",J222,0)</f>
        <v>0</v>
      </c>
      <c r="BH222" s="215">
        <f>IF(N222="sníž. přenesená",J222,0)</f>
        <v>0</v>
      </c>
      <c r="BI222" s="215">
        <f>IF(N222="nulová",J222,0)</f>
        <v>0</v>
      </c>
      <c r="BJ222" s="16" t="s">
        <v>80</v>
      </c>
      <c r="BK222" s="215">
        <f>ROUND(I222*H222,2)</f>
        <v>0</v>
      </c>
      <c r="BL222" s="16" t="s">
        <v>194</v>
      </c>
      <c r="BM222" s="214" t="s">
        <v>463</v>
      </c>
    </row>
    <row r="223" s="2" customFormat="1">
      <c r="A223" s="37"/>
      <c r="B223" s="38"/>
      <c r="C223" s="39"/>
      <c r="D223" s="216" t="s">
        <v>133</v>
      </c>
      <c r="E223" s="39"/>
      <c r="F223" s="217" t="s">
        <v>464</v>
      </c>
      <c r="G223" s="39"/>
      <c r="H223" s="39"/>
      <c r="I223" s="218"/>
      <c r="J223" s="39"/>
      <c r="K223" s="39"/>
      <c r="L223" s="43"/>
      <c r="M223" s="219"/>
      <c r="N223" s="220"/>
      <c r="O223" s="83"/>
      <c r="P223" s="83"/>
      <c r="Q223" s="83"/>
      <c r="R223" s="83"/>
      <c r="S223" s="83"/>
      <c r="T223" s="84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133</v>
      </c>
      <c r="AU223" s="16" t="s">
        <v>82</v>
      </c>
    </row>
    <row r="224" s="12" customFormat="1" ht="22.8" customHeight="1">
      <c r="A224" s="12"/>
      <c r="B224" s="187"/>
      <c r="C224" s="188"/>
      <c r="D224" s="189" t="s">
        <v>71</v>
      </c>
      <c r="E224" s="201" t="s">
        <v>465</v>
      </c>
      <c r="F224" s="201" t="s">
        <v>466</v>
      </c>
      <c r="G224" s="188"/>
      <c r="H224" s="188"/>
      <c r="I224" s="191"/>
      <c r="J224" s="202">
        <f>BK224</f>
        <v>0</v>
      </c>
      <c r="K224" s="188"/>
      <c r="L224" s="193"/>
      <c r="M224" s="194"/>
      <c r="N224" s="195"/>
      <c r="O224" s="195"/>
      <c r="P224" s="196">
        <f>SUM(P225:P244)</f>
        <v>0</v>
      </c>
      <c r="Q224" s="195"/>
      <c r="R224" s="196">
        <f>SUM(R225:R244)</f>
        <v>0.13814059999999998</v>
      </c>
      <c r="S224" s="195"/>
      <c r="T224" s="197">
        <f>SUM(T225:T244)</f>
        <v>1.3580701799999999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98" t="s">
        <v>82</v>
      </c>
      <c r="AT224" s="199" t="s">
        <v>71</v>
      </c>
      <c r="AU224" s="199" t="s">
        <v>80</v>
      </c>
      <c r="AY224" s="198" t="s">
        <v>123</v>
      </c>
      <c r="BK224" s="200">
        <f>SUM(BK225:BK244)</f>
        <v>0</v>
      </c>
    </row>
    <row r="225" s="2" customFormat="1" ht="24.15" customHeight="1">
      <c r="A225" s="37"/>
      <c r="B225" s="38"/>
      <c r="C225" s="203" t="s">
        <v>467</v>
      </c>
      <c r="D225" s="203" t="s">
        <v>126</v>
      </c>
      <c r="E225" s="204" t="s">
        <v>468</v>
      </c>
      <c r="F225" s="205" t="s">
        <v>469</v>
      </c>
      <c r="G225" s="206" t="s">
        <v>139</v>
      </c>
      <c r="H225" s="207">
        <v>213.87700000000001</v>
      </c>
      <c r="I225" s="208"/>
      <c r="J225" s="209">
        <f>ROUND(I225*H225,2)</f>
        <v>0</v>
      </c>
      <c r="K225" s="205" t="s">
        <v>130</v>
      </c>
      <c r="L225" s="43"/>
      <c r="M225" s="210" t="s">
        <v>19</v>
      </c>
      <c r="N225" s="211" t="s">
        <v>43</v>
      </c>
      <c r="O225" s="83"/>
      <c r="P225" s="212">
        <f>O225*H225</f>
        <v>0</v>
      </c>
      <c r="Q225" s="212">
        <v>0</v>
      </c>
      <c r="R225" s="212">
        <f>Q225*H225</f>
        <v>0</v>
      </c>
      <c r="S225" s="212">
        <v>0.00594</v>
      </c>
      <c r="T225" s="213">
        <f>S225*H225</f>
        <v>1.2704293799999999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14" t="s">
        <v>194</v>
      </c>
      <c r="AT225" s="214" t="s">
        <v>126</v>
      </c>
      <c r="AU225" s="214" t="s">
        <v>82</v>
      </c>
      <c r="AY225" s="16" t="s">
        <v>123</v>
      </c>
      <c r="BE225" s="215">
        <f>IF(N225="základní",J225,0)</f>
        <v>0</v>
      </c>
      <c r="BF225" s="215">
        <f>IF(N225="snížená",J225,0)</f>
        <v>0</v>
      </c>
      <c r="BG225" s="215">
        <f>IF(N225="zákl. přenesená",J225,0)</f>
        <v>0</v>
      </c>
      <c r="BH225" s="215">
        <f>IF(N225="sníž. přenesená",J225,0)</f>
        <v>0</v>
      </c>
      <c r="BI225" s="215">
        <f>IF(N225="nulová",J225,0)</f>
        <v>0</v>
      </c>
      <c r="BJ225" s="16" t="s">
        <v>80</v>
      </c>
      <c r="BK225" s="215">
        <f>ROUND(I225*H225,2)</f>
        <v>0</v>
      </c>
      <c r="BL225" s="16" t="s">
        <v>194</v>
      </c>
      <c r="BM225" s="214" t="s">
        <v>470</v>
      </c>
    </row>
    <row r="226" s="2" customFormat="1">
      <c r="A226" s="37"/>
      <c r="B226" s="38"/>
      <c r="C226" s="39"/>
      <c r="D226" s="216" t="s">
        <v>133</v>
      </c>
      <c r="E226" s="39"/>
      <c r="F226" s="217" t="s">
        <v>471</v>
      </c>
      <c r="G226" s="39"/>
      <c r="H226" s="39"/>
      <c r="I226" s="218"/>
      <c r="J226" s="39"/>
      <c r="K226" s="39"/>
      <c r="L226" s="43"/>
      <c r="M226" s="219"/>
      <c r="N226" s="220"/>
      <c r="O226" s="83"/>
      <c r="P226" s="83"/>
      <c r="Q226" s="83"/>
      <c r="R226" s="83"/>
      <c r="S226" s="83"/>
      <c r="T226" s="84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133</v>
      </c>
      <c r="AU226" s="16" t="s">
        <v>82</v>
      </c>
    </row>
    <row r="227" s="2" customFormat="1" ht="24.15" customHeight="1">
      <c r="A227" s="37"/>
      <c r="B227" s="38"/>
      <c r="C227" s="203" t="s">
        <v>472</v>
      </c>
      <c r="D227" s="203" t="s">
        <v>126</v>
      </c>
      <c r="E227" s="204" t="s">
        <v>473</v>
      </c>
      <c r="F227" s="205" t="s">
        <v>474</v>
      </c>
      <c r="G227" s="206" t="s">
        <v>221</v>
      </c>
      <c r="H227" s="207">
        <v>33.707999999999998</v>
      </c>
      <c r="I227" s="208"/>
      <c r="J227" s="209">
        <f>ROUND(I227*H227,2)</f>
        <v>0</v>
      </c>
      <c r="K227" s="205" t="s">
        <v>130</v>
      </c>
      <c r="L227" s="43"/>
      <c r="M227" s="210" t="s">
        <v>19</v>
      </c>
      <c r="N227" s="211" t="s">
        <v>43</v>
      </c>
      <c r="O227" s="83"/>
      <c r="P227" s="212">
        <f>O227*H227</f>
        <v>0</v>
      </c>
      <c r="Q227" s="212">
        <v>0</v>
      </c>
      <c r="R227" s="212">
        <f>Q227*H227</f>
        <v>0</v>
      </c>
      <c r="S227" s="212">
        <v>0.0025999999999999999</v>
      </c>
      <c r="T227" s="213">
        <f>S227*H227</f>
        <v>0.087640799999999991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14" t="s">
        <v>194</v>
      </c>
      <c r="AT227" s="214" t="s">
        <v>126</v>
      </c>
      <c r="AU227" s="214" t="s">
        <v>82</v>
      </c>
      <c r="AY227" s="16" t="s">
        <v>123</v>
      </c>
      <c r="BE227" s="215">
        <f>IF(N227="základní",J227,0)</f>
        <v>0</v>
      </c>
      <c r="BF227" s="215">
        <f>IF(N227="snížená",J227,0)</f>
        <v>0</v>
      </c>
      <c r="BG227" s="215">
        <f>IF(N227="zákl. přenesená",J227,0)</f>
        <v>0</v>
      </c>
      <c r="BH227" s="215">
        <f>IF(N227="sníž. přenesená",J227,0)</f>
        <v>0</v>
      </c>
      <c r="BI227" s="215">
        <f>IF(N227="nulová",J227,0)</f>
        <v>0</v>
      </c>
      <c r="BJ227" s="16" t="s">
        <v>80</v>
      </c>
      <c r="BK227" s="215">
        <f>ROUND(I227*H227,2)</f>
        <v>0</v>
      </c>
      <c r="BL227" s="16" t="s">
        <v>194</v>
      </c>
      <c r="BM227" s="214" t="s">
        <v>475</v>
      </c>
    </row>
    <row r="228" s="2" customFormat="1">
      <c r="A228" s="37"/>
      <c r="B228" s="38"/>
      <c r="C228" s="39"/>
      <c r="D228" s="216" t="s">
        <v>133</v>
      </c>
      <c r="E228" s="39"/>
      <c r="F228" s="217" t="s">
        <v>476</v>
      </c>
      <c r="G228" s="39"/>
      <c r="H228" s="39"/>
      <c r="I228" s="218"/>
      <c r="J228" s="39"/>
      <c r="K228" s="39"/>
      <c r="L228" s="43"/>
      <c r="M228" s="219"/>
      <c r="N228" s="220"/>
      <c r="O228" s="83"/>
      <c r="P228" s="83"/>
      <c r="Q228" s="83"/>
      <c r="R228" s="83"/>
      <c r="S228" s="83"/>
      <c r="T228" s="84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133</v>
      </c>
      <c r="AU228" s="16" t="s">
        <v>82</v>
      </c>
    </row>
    <row r="229" s="2" customFormat="1" ht="37.8" customHeight="1">
      <c r="A229" s="37"/>
      <c r="B229" s="38"/>
      <c r="C229" s="203" t="s">
        <v>477</v>
      </c>
      <c r="D229" s="203" t="s">
        <v>126</v>
      </c>
      <c r="E229" s="204" t="s">
        <v>478</v>
      </c>
      <c r="F229" s="205" t="s">
        <v>479</v>
      </c>
      <c r="G229" s="206" t="s">
        <v>221</v>
      </c>
      <c r="H229" s="207">
        <v>7</v>
      </c>
      <c r="I229" s="208"/>
      <c r="J229" s="209">
        <f>ROUND(I229*H229,2)</f>
        <v>0</v>
      </c>
      <c r="K229" s="205" t="s">
        <v>130</v>
      </c>
      <c r="L229" s="43"/>
      <c r="M229" s="210" t="s">
        <v>19</v>
      </c>
      <c r="N229" s="211" t="s">
        <v>43</v>
      </c>
      <c r="O229" s="83"/>
      <c r="P229" s="212">
        <f>O229*H229</f>
        <v>0</v>
      </c>
      <c r="Q229" s="212">
        <v>0.00199</v>
      </c>
      <c r="R229" s="212">
        <f>Q229*H229</f>
        <v>0.01393</v>
      </c>
      <c r="S229" s="212">
        <v>0</v>
      </c>
      <c r="T229" s="213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14" t="s">
        <v>194</v>
      </c>
      <c r="AT229" s="214" t="s">
        <v>126</v>
      </c>
      <c r="AU229" s="214" t="s">
        <v>82</v>
      </c>
      <c r="AY229" s="16" t="s">
        <v>123</v>
      </c>
      <c r="BE229" s="215">
        <f>IF(N229="základní",J229,0)</f>
        <v>0</v>
      </c>
      <c r="BF229" s="215">
        <f>IF(N229="snížená",J229,0)</f>
        <v>0</v>
      </c>
      <c r="BG229" s="215">
        <f>IF(N229="zákl. přenesená",J229,0)</f>
        <v>0</v>
      </c>
      <c r="BH229" s="215">
        <f>IF(N229="sníž. přenesená",J229,0)</f>
        <v>0</v>
      </c>
      <c r="BI229" s="215">
        <f>IF(N229="nulová",J229,0)</f>
        <v>0</v>
      </c>
      <c r="BJ229" s="16" t="s">
        <v>80</v>
      </c>
      <c r="BK229" s="215">
        <f>ROUND(I229*H229,2)</f>
        <v>0</v>
      </c>
      <c r="BL229" s="16" t="s">
        <v>194</v>
      </c>
      <c r="BM229" s="214" t="s">
        <v>480</v>
      </c>
    </row>
    <row r="230" s="2" customFormat="1">
      <c r="A230" s="37"/>
      <c r="B230" s="38"/>
      <c r="C230" s="39"/>
      <c r="D230" s="216" t="s">
        <v>133</v>
      </c>
      <c r="E230" s="39"/>
      <c r="F230" s="217" t="s">
        <v>481</v>
      </c>
      <c r="G230" s="39"/>
      <c r="H230" s="39"/>
      <c r="I230" s="218"/>
      <c r="J230" s="39"/>
      <c r="K230" s="39"/>
      <c r="L230" s="43"/>
      <c r="M230" s="219"/>
      <c r="N230" s="220"/>
      <c r="O230" s="83"/>
      <c r="P230" s="83"/>
      <c r="Q230" s="83"/>
      <c r="R230" s="83"/>
      <c r="S230" s="83"/>
      <c r="T230" s="84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6" t="s">
        <v>133</v>
      </c>
      <c r="AU230" s="16" t="s">
        <v>82</v>
      </c>
    </row>
    <row r="231" s="2" customFormat="1" ht="37.8" customHeight="1">
      <c r="A231" s="37"/>
      <c r="B231" s="38"/>
      <c r="C231" s="203" t="s">
        <v>482</v>
      </c>
      <c r="D231" s="203" t="s">
        <v>126</v>
      </c>
      <c r="E231" s="204" t="s">
        <v>483</v>
      </c>
      <c r="F231" s="205" t="s">
        <v>484</v>
      </c>
      <c r="G231" s="206" t="s">
        <v>221</v>
      </c>
      <c r="H231" s="207">
        <v>18</v>
      </c>
      <c r="I231" s="208"/>
      <c r="J231" s="209">
        <f>ROUND(I231*H231,2)</f>
        <v>0</v>
      </c>
      <c r="K231" s="205" t="s">
        <v>130</v>
      </c>
      <c r="L231" s="43"/>
      <c r="M231" s="210" t="s">
        <v>19</v>
      </c>
      <c r="N231" s="211" t="s">
        <v>43</v>
      </c>
      <c r="O231" s="83"/>
      <c r="P231" s="212">
        <f>O231*H231</f>
        <v>0</v>
      </c>
      <c r="Q231" s="212">
        <v>0.0015100000000000001</v>
      </c>
      <c r="R231" s="212">
        <f>Q231*H231</f>
        <v>0.027180000000000003</v>
      </c>
      <c r="S231" s="212">
        <v>0</v>
      </c>
      <c r="T231" s="213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14" t="s">
        <v>194</v>
      </c>
      <c r="AT231" s="214" t="s">
        <v>126</v>
      </c>
      <c r="AU231" s="214" t="s">
        <v>82</v>
      </c>
      <c r="AY231" s="16" t="s">
        <v>123</v>
      </c>
      <c r="BE231" s="215">
        <f>IF(N231="základní",J231,0)</f>
        <v>0</v>
      </c>
      <c r="BF231" s="215">
        <f>IF(N231="snížená",J231,0)</f>
        <v>0</v>
      </c>
      <c r="BG231" s="215">
        <f>IF(N231="zákl. přenesená",J231,0)</f>
        <v>0</v>
      </c>
      <c r="BH231" s="215">
        <f>IF(N231="sníž. přenesená",J231,0)</f>
        <v>0</v>
      </c>
      <c r="BI231" s="215">
        <f>IF(N231="nulová",J231,0)</f>
        <v>0</v>
      </c>
      <c r="BJ231" s="16" t="s">
        <v>80</v>
      </c>
      <c r="BK231" s="215">
        <f>ROUND(I231*H231,2)</f>
        <v>0</v>
      </c>
      <c r="BL231" s="16" t="s">
        <v>194</v>
      </c>
      <c r="BM231" s="214" t="s">
        <v>485</v>
      </c>
    </row>
    <row r="232" s="2" customFormat="1">
      <c r="A232" s="37"/>
      <c r="B232" s="38"/>
      <c r="C232" s="39"/>
      <c r="D232" s="216" t="s">
        <v>133</v>
      </c>
      <c r="E232" s="39"/>
      <c r="F232" s="217" t="s">
        <v>486</v>
      </c>
      <c r="G232" s="39"/>
      <c r="H232" s="39"/>
      <c r="I232" s="218"/>
      <c r="J232" s="39"/>
      <c r="K232" s="39"/>
      <c r="L232" s="43"/>
      <c r="M232" s="219"/>
      <c r="N232" s="220"/>
      <c r="O232" s="83"/>
      <c r="P232" s="83"/>
      <c r="Q232" s="83"/>
      <c r="R232" s="83"/>
      <c r="S232" s="83"/>
      <c r="T232" s="84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133</v>
      </c>
      <c r="AU232" s="16" t="s">
        <v>82</v>
      </c>
    </row>
    <row r="233" s="2" customFormat="1" ht="37.8" customHeight="1">
      <c r="A233" s="37"/>
      <c r="B233" s="38"/>
      <c r="C233" s="203" t="s">
        <v>487</v>
      </c>
      <c r="D233" s="203" t="s">
        <v>126</v>
      </c>
      <c r="E233" s="204" t="s">
        <v>488</v>
      </c>
      <c r="F233" s="205" t="s">
        <v>489</v>
      </c>
      <c r="G233" s="206" t="s">
        <v>221</v>
      </c>
      <c r="H233" s="207">
        <v>15.708</v>
      </c>
      <c r="I233" s="208"/>
      <c r="J233" s="209">
        <f>ROUND(I233*H233,2)</f>
        <v>0</v>
      </c>
      <c r="K233" s="205" t="s">
        <v>130</v>
      </c>
      <c r="L233" s="43"/>
      <c r="M233" s="210" t="s">
        <v>19</v>
      </c>
      <c r="N233" s="211" t="s">
        <v>43</v>
      </c>
      <c r="O233" s="83"/>
      <c r="P233" s="212">
        <f>O233*H233</f>
        <v>0</v>
      </c>
      <c r="Q233" s="212">
        <v>0.0019499999999999999</v>
      </c>
      <c r="R233" s="212">
        <f>Q233*H233</f>
        <v>0.030630599999999997</v>
      </c>
      <c r="S233" s="212">
        <v>0</v>
      </c>
      <c r="T233" s="213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14" t="s">
        <v>194</v>
      </c>
      <c r="AT233" s="214" t="s">
        <v>126</v>
      </c>
      <c r="AU233" s="214" t="s">
        <v>82</v>
      </c>
      <c r="AY233" s="16" t="s">
        <v>123</v>
      </c>
      <c r="BE233" s="215">
        <f>IF(N233="základní",J233,0)</f>
        <v>0</v>
      </c>
      <c r="BF233" s="215">
        <f>IF(N233="snížená",J233,0)</f>
        <v>0</v>
      </c>
      <c r="BG233" s="215">
        <f>IF(N233="zákl. přenesená",J233,0)</f>
        <v>0</v>
      </c>
      <c r="BH233" s="215">
        <f>IF(N233="sníž. přenesená",J233,0)</f>
        <v>0</v>
      </c>
      <c r="BI233" s="215">
        <f>IF(N233="nulová",J233,0)</f>
        <v>0</v>
      </c>
      <c r="BJ233" s="16" t="s">
        <v>80</v>
      </c>
      <c r="BK233" s="215">
        <f>ROUND(I233*H233,2)</f>
        <v>0</v>
      </c>
      <c r="BL233" s="16" t="s">
        <v>194</v>
      </c>
      <c r="BM233" s="214" t="s">
        <v>490</v>
      </c>
    </row>
    <row r="234" s="2" customFormat="1">
      <c r="A234" s="37"/>
      <c r="B234" s="38"/>
      <c r="C234" s="39"/>
      <c r="D234" s="216" t="s">
        <v>133</v>
      </c>
      <c r="E234" s="39"/>
      <c r="F234" s="217" t="s">
        <v>491</v>
      </c>
      <c r="G234" s="39"/>
      <c r="H234" s="39"/>
      <c r="I234" s="218"/>
      <c r="J234" s="39"/>
      <c r="K234" s="39"/>
      <c r="L234" s="43"/>
      <c r="M234" s="219"/>
      <c r="N234" s="220"/>
      <c r="O234" s="83"/>
      <c r="P234" s="83"/>
      <c r="Q234" s="83"/>
      <c r="R234" s="83"/>
      <c r="S234" s="83"/>
      <c r="T234" s="84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133</v>
      </c>
      <c r="AU234" s="16" t="s">
        <v>82</v>
      </c>
    </row>
    <row r="235" s="2" customFormat="1" ht="37.8" customHeight="1">
      <c r="A235" s="37"/>
      <c r="B235" s="38"/>
      <c r="C235" s="203" t="s">
        <v>492</v>
      </c>
      <c r="D235" s="203" t="s">
        <v>126</v>
      </c>
      <c r="E235" s="204" t="s">
        <v>493</v>
      </c>
      <c r="F235" s="205" t="s">
        <v>494</v>
      </c>
      <c r="G235" s="206" t="s">
        <v>221</v>
      </c>
      <c r="H235" s="207">
        <v>15</v>
      </c>
      <c r="I235" s="208"/>
      <c r="J235" s="209">
        <f>ROUND(I235*H235,2)</f>
        <v>0</v>
      </c>
      <c r="K235" s="205" t="s">
        <v>130</v>
      </c>
      <c r="L235" s="43"/>
      <c r="M235" s="210" t="s">
        <v>19</v>
      </c>
      <c r="N235" s="211" t="s">
        <v>43</v>
      </c>
      <c r="O235" s="83"/>
      <c r="P235" s="212">
        <f>O235*H235</f>
        <v>0</v>
      </c>
      <c r="Q235" s="212">
        <v>0.002</v>
      </c>
      <c r="R235" s="212">
        <f>Q235*H235</f>
        <v>0.029999999999999999</v>
      </c>
      <c r="S235" s="212">
        <v>0</v>
      </c>
      <c r="T235" s="213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14" t="s">
        <v>194</v>
      </c>
      <c r="AT235" s="214" t="s">
        <v>126</v>
      </c>
      <c r="AU235" s="214" t="s">
        <v>82</v>
      </c>
      <c r="AY235" s="16" t="s">
        <v>123</v>
      </c>
      <c r="BE235" s="215">
        <f>IF(N235="základní",J235,0)</f>
        <v>0</v>
      </c>
      <c r="BF235" s="215">
        <f>IF(N235="snížená",J235,0)</f>
        <v>0</v>
      </c>
      <c r="BG235" s="215">
        <f>IF(N235="zákl. přenesená",J235,0)</f>
        <v>0</v>
      </c>
      <c r="BH235" s="215">
        <f>IF(N235="sníž. přenesená",J235,0)</f>
        <v>0</v>
      </c>
      <c r="BI235" s="215">
        <f>IF(N235="nulová",J235,0)</f>
        <v>0</v>
      </c>
      <c r="BJ235" s="16" t="s">
        <v>80</v>
      </c>
      <c r="BK235" s="215">
        <f>ROUND(I235*H235,2)</f>
        <v>0</v>
      </c>
      <c r="BL235" s="16" t="s">
        <v>194</v>
      </c>
      <c r="BM235" s="214" t="s">
        <v>495</v>
      </c>
    </row>
    <row r="236" s="2" customFormat="1">
      <c r="A236" s="37"/>
      <c r="B236" s="38"/>
      <c r="C236" s="39"/>
      <c r="D236" s="216" t="s">
        <v>133</v>
      </c>
      <c r="E236" s="39"/>
      <c r="F236" s="217" t="s">
        <v>496</v>
      </c>
      <c r="G236" s="39"/>
      <c r="H236" s="39"/>
      <c r="I236" s="218"/>
      <c r="J236" s="39"/>
      <c r="K236" s="39"/>
      <c r="L236" s="43"/>
      <c r="M236" s="219"/>
      <c r="N236" s="220"/>
      <c r="O236" s="83"/>
      <c r="P236" s="83"/>
      <c r="Q236" s="83"/>
      <c r="R236" s="83"/>
      <c r="S236" s="83"/>
      <c r="T236" s="84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133</v>
      </c>
      <c r="AU236" s="16" t="s">
        <v>82</v>
      </c>
    </row>
    <row r="237" s="2" customFormat="1" ht="16.5" customHeight="1">
      <c r="A237" s="37"/>
      <c r="B237" s="38"/>
      <c r="C237" s="203" t="s">
        <v>497</v>
      </c>
      <c r="D237" s="203" t="s">
        <v>126</v>
      </c>
      <c r="E237" s="204" t="s">
        <v>498</v>
      </c>
      <c r="F237" s="205" t="s">
        <v>499</v>
      </c>
      <c r="G237" s="206" t="s">
        <v>221</v>
      </c>
      <c r="H237" s="207">
        <v>33.707999999999998</v>
      </c>
      <c r="I237" s="208"/>
      <c r="J237" s="209">
        <f>ROUND(I237*H237,2)</f>
        <v>0</v>
      </c>
      <c r="K237" s="205" t="s">
        <v>130</v>
      </c>
      <c r="L237" s="43"/>
      <c r="M237" s="210" t="s">
        <v>19</v>
      </c>
      <c r="N237" s="211" t="s">
        <v>43</v>
      </c>
      <c r="O237" s="83"/>
      <c r="P237" s="212">
        <f>O237*H237</f>
        <v>0</v>
      </c>
      <c r="Q237" s="212">
        <v>0</v>
      </c>
      <c r="R237" s="212">
        <f>Q237*H237</f>
        <v>0</v>
      </c>
      <c r="S237" s="212">
        <v>0</v>
      </c>
      <c r="T237" s="213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14" t="s">
        <v>194</v>
      </c>
      <c r="AT237" s="214" t="s">
        <v>126</v>
      </c>
      <c r="AU237" s="214" t="s">
        <v>82</v>
      </c>
      <c r="AY237" s="16" t="s">
        <v>123</v>
      </c>
      <c r="BE237" s="215">
        <f>IF(N237="základní",J237,0)</f>
        <v>0</v>
      </c>
      <c r="BF237" s="215">
        <f>IF(N237="snížená",J237,0)</f>
        <v>0</v>
      </c>
      <c r="BG237" s="215">
        <f>IF(N237="zákl. přenesená",J237,0)</f>
        <v>0</v>
      </c>
      <c r="BH237" s="215">
        <f>IF(N237="sníž. přenesená",J237,0)</f>
        <v>0</v>
      </c>
      <c r="BI237" s="215">
        <f>IF(N237="nulová",J237,0)</f>
        <v>0</v>
      </c>
      <c r="BJ237" s="16" t="s">
        <v>80</v>
      </c>
      <c r="BK237" s="215">
        <f>ROUND(I237*H237,2)</f>
        <v>0</v>
      </c>
      <c r="BL237" s="16" t="s">
        <v>194</v>
      </c>
      <c r="BM237" s="214" t="s">
        <v>500</v>
      </c>
    </row>
    <row r="238" s="2" customFormat="1">
      <c r="A238" s="37"/>
      <c r="B238" s="38"/>
      <c r="C238" s="39"/>
      <c r="D238" s="216" t="s">
        <v>133</v>
      </c>
      <c r="E238" s="39"/>
      <c r="F238" s="217" t="s">
        <v>501</v>
      </c>
      <c r="G238" s="39"/>
      <c r="H238" s="39"/>
      <c r="I238" s="218"/>
      <c r="J238" s="39"/>
      <c r="K238" s="39"/>
      <c r="L238" s="43"/>
      <c r="M238" s="219"/>
      <c r="N238" s="220"/>
      <c r="O238" s="83"/>
      <c r="P238" s="83"/>
      <c r="Q238" s="83"/>
      <c r="R238" s="83"/>
      <c r="S238" s="83"/>
      <c r="T238" s="84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133</v>
      </c>
      <c r="AU238" s="16" t="s">
        <v>82</v>
      </c>
    </row>
    <row r="239" s="2" customFormat="1" ht="16.5" customHeight="1">
      <c r="A239" s="37"/>
      <c r="B239" s="38"/>
      <c r="C239" s="221" t="s">
        <v>502</v>
      </c>
      <c r="D239" s="221" t="s">
        <v>292</v>
      </c>
      <c r="E239" s="222" t="s">
        <v>503</v>
      </c>
      <c r="F239" s="223" t="s">
        <v>504</v>
      </c>
      <c r="G239" s="224" t="s">
        <v>221</v>
      </c>
      <c r="H239" s="225">
        <v>33.707999999999998</v>
      </c>
      <c r="I239" s="226"/>
      <c r="J239" s="227">
        <f>ROUND(I239*H239,2)</f>
        <v>0</v>
      </c>
      <c r="K239" s="223" t="s">
        <v>19</v>
      </c>
      <c r="L239" s="228"/>
      <c r="M239" s="229" t="s">
        <v>19</v>
      </c>
      <c r="N239" s="230" t="s">
        <v>43</v>
      </c>
      <c r="O239" s="83"/>
      <c r="P239" s="212">
        <f>O239*H239</f>
        <v>0</v>
      </c>
      <c r="Q239" s="212">
        <v>0</v>
      </c>
      <c r="R239" s="212">
        <f>Q239*H239</f>
        <v>0</v>
      </c>
      <c r="S239" s="212">
        <v>0</v>
      </c>
      <c r="T239" s="213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14" t="s">
        <v>285</v>
      </c>
      <c r="AT239" s="214" t="s">
        <v>292</v>
      </c>
      <c r="AU239" s="214" t="s">
        <v>82</v>
      </c>
      <c r="AY239" s="16" t="s">
        <v>123</v>
      </c>
      <c r="BE239" s="215">
        <f>IF(N239="základní",J239,0)</f>
        <v>0</v>
      </c>
      <c r="BF239" s="215">
        <f>IF(N239="snížená",J239,0)</f>
        <v>0</v>
      </c>
      <c r="BG239" s="215">
        <f>IF(N239="zákl. přenesená",J239,0)</f>
        <v>0</v>
      </c>
      <c r="BH239" s="215">
        <f>IF(N239="sníž. přenesená",J239,0)</f>
        <v>0</v>
      </c>
      <c r="BI239" s="215">
        <f>IF(N239="nulová",J239,0)</f>
        <v>0</v>
      </c>
      <c r="BJ239" s="16" t="s">
        <v>80</v>
      </c>
      <c r="BK239" s="215">
        <f>ROUND(I239*H239,2)</f>
        <v>0</v>
      </c>
      <c r="BL239" s="16" t="s">
        <v>194</v>
      </c>
      <c r="BM239" s="214" t="s">
        <v>505</v>
      </c>
    </row>
    <row r="240" s="2" customFormat="1" ht="16.5" customHeight="1">
      <c r="A240" s="37"/>
      <c r="B240" s="38"/>
      <c r="C240" s="203" t="s">
        <v>506</v>
      </c>
      <c r="D240" s="203" t="s">
        <v>126</v>
      </c>
      <c r="E240" s="204" t="s">
        <v>507</v>
      </c>
      <c r="F240" s="205" t="s">
        <v>508</v>
      </c>
      <c r="G240" s="206" t="s">
        <v>288</v>
      </c>
      <c r="H240" s="207">
        <v>35</v>
      </c>
      <c r="I240" s="208"/>
      <c r="J240" s="209">
        <f>ROUND(I240*H240,2)</f>
        <v>0</v>
      </c>
      <c r="K240" s="205" t="s">
        <v>130</v>
      </c>
      <c r="L240" s="43"/>
      <c r="M240" s="210" t="s">
        <v>19</v>
      </c>
      <c r="N240" s="211" t="s">
        <v>43</v>
      </c>
      <c r="O240" s="83"/>
      <c r="P240" s="212">
        <f>O240*H240</f>
        <v>0</v>
      </c>
      <c r="Q240" s="212">
        <v>0</v>
      </c>
      <c r="R240" s="212">
        <f>Q240*H240</f>
        <v>0</v>
      </c>
      <c r="S240" s="212">
        <v>0</v>
      </c>
      <c r="T240" s="213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14" t="s">
        <v>194</v>
      </c>
      <c r="AT240" s="214" t="s">
        <v>126</v>
      </c>
      <c r="AU240" s="214" t="s">
        <v>82</v>
      </c>
      <c r="AY240" s="16" t="s">
        <v>123</v>
      </c>
      <c r="BE240" s="215">
        <f>IF(N240="základní",J240,0)</f>
        <v>0</v>
      </c>
      <c r="BF240" s="215">
        <f>IF(N240="snížená",J240,0)</f>
        <v>0</v>
      </c>
      <c r="BG240" s="215">
        <f>IF(N240="zákl. přenesená",J240,0)</f>
        <v>0</v>
      </c>
      <c r="BH240" s="215">
        <f>IF(N240="sníž. přenesená",J240,0)</f>
        <v>0</v>
      </c>
      <c r="BI240" s="215">
        <f>IF(N240="nulová",J240,0)</f>
        <v>0</v>
      </c>
      <c r="BJ240" s="16" t="s">
        <v>80</v>
      </c>
      <c r="BK240" s="215">
        <f>ROUND(I240*H240,2)</f>
        <v>0</v>
      </c>
      <c r="BL240" s="16" t="s">
        <v>194</v>
      </c>
      <c r="BM240" s="214" t="s">
        <v>509</v>
      </c>
    </row>
    <row r="241" s="2" customFormat="1">
      <c r="A241" s="37"/>
      <c r="B241" s="38"/>
      <c r="C241" s="39"/>
      <c r="D241" s="216" t="s">
        <v>133</v>
      </c>
      <c r="E241" s="39"/>
      <c r="F241" s="217" t="s">
        <v>510</v>
      </c>
      <c r="G241" s="39"/>
      <c r="H241" s="39"/>
      <c r="I241" s="218"/>
      <c r="J241" s="39"/>
      <c r="K241" s="39"/>
      <c r="L241" s="43"/>
      <c r="M241" s="219"/>
      <c r="N241" s="220"/>
      <c r="O241" s="83"/>
      <c r="P241" s="83"/>
      <c r="Q241" s="83"/>
      <c r="R241" s="83"/>
      <c r="S241" s="83"/>
      <c r="T241" s="84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133</v>
      </c>
      <c r="AU241" s="16" t="s">
        <v>82</v>
      </c>
    </row>
    <row r="242" s="2" customFormat="1" ht="16.5" customHeight="1">
      <c r="A242" s="37"/>
      <c r="B242" s="38"/>
      <c r="C242" s="221" t="s">
        <v>511</v>
      </c>
      <c r="D242" s="221" t="s">
        <v>292</v>
      </c>
      <c r="E242" s="222" t="s">
        <v>512</v>
      </c>
      <c r="F242" s="223" t="s">
        <v>513</v>
      </c>
      <c r="G242" s="224" t="s">
        <v>288</v>
      </c>
      <c r="H242" s="225">
        <v>35</v>
      </c>
      <c r="I242" s="226"/>
      <c r="J242" s="227">
        <f>ROUND(I242*H242,2)</f>
        <v>0</v>
      </c>
      <c r="K242" s="223" t="s">
        <v>130</v>
      </c>
      <c r="L242" s="228"/>
      <c r="M242" s="229" t="s">
        <v>19</v>
      </c>
      <c r="N242" s="230" t="s">
        <v>43</v>
      </c>
      <c r="O242" s="83"/>
      <c r="P242" s="212">
        <f>O242*H242</f>
        <v>0</v>
      </c>
      <c r="Q242" s="212">
        <v>0.0010399999999999999</v>
      </c>
      <c r="R242" s="212">
        <f>Q242*H242</f>
        <v>0.036399999999999995</v>
      </c>
      <c r="S242" s="212">
        <v>0</v>
      </c>
      <c r="T242" s="213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14" t="s">
        <v>285</v>
      </c>
      <c r="AT242" s="214" t="s">
        <v>292</v>
      </c>
      <c r="AU242" s="214" t="s">
        <v>82</v>
      </c>
      <c r="AY242" s="16" t="s">
        <v>123</v>
      </c>
      <c r="BE242" s="215">
        <f>IF(N242="základní",J242,0)</f>
        <v>0</v>
      </c>
      <c r="BF242" s="215">
        <f>IF(N242="snížená",J242,0)</f>
        <v>0</v>
      </c>
      <c r="BG242" s="215">
        <f>IF(N242="zákl. přenesená",J242,0)</f>
        <v>0</v>
      </c>
      <c r="BH242" s="215">
        <f>IF(N242="sníž. přenesená",J242,0)</f>
        <v>0</v>
      </c>
      <c r="BI242" s="215">
        <f>IF(N242="nulová",J242,0)</f>
        <v>0</v>
      </c>
      <c r="BJ242" s="16" t="s">
        <v>80</v>
      </c>
      <c r="BK242" s="215">
        <f>ROUND(I242*H242,2)</f>
        <v>0</v>
      </c>
      <c r="BL242" s="16" t="s">
        <v>194</v>
      </c>
      <c r="BM242" s="214" t="s">
        <v>514</v>
      </c>
    </row>
    <row r="243" s="2" customFormat="1" ht="55.5" customHeight="1">
      <c r="A243" s="37"/>
      <c r="B243" s="38"/>
      <c r="C243" s="203" t="s">
        <v>515</v>
      </c>
      <c r="D243" s="203" t="s">
        <v>126</v>
      </c>
      <c r="E243" s="204" t="s">
        <v>516</v>
      </c>
      <c r="F243" s="205" t="s">
        <v>517</v>
      </c>
      <c r="G243" s="206" t="s">
        <v>249</v>
      </c>
      <c r="H243" s="207">
        <v>0.13800000000000001</v>
      </c>
      <c r="I243" s="208"/>
      <c r="J243" s="209">
        <f>ROUND(I243*H243,2)</f>
        <v>0</v>
      </c>
      <c r="K243" s="205" t="s">
        <v>130</v>
      </c>
      <c r="L243" s="43"/>
      <c r="M243" s="210" t="s">
        <v>19</v>
      </c>
      <c r="N243" s="211" t="s">
        <v>43</v>
      </c>
      <c r="O243" s="83"/>
      <c r="P243" s="212">
        <f>O243*H243</f>
        <v>0</v>
      </c>
      <c r="Q243" s="212">
        <v>0</v>
      </c>
      <c r="R243" s="212">
        <f>Q243*H243</f>
        <v>0</v>
      </c>
      <c r="S243" s="212">
        <v>0</v>
      </c>
      <c r="T243" s="213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14" t="s">
        <v>194</v>
      </c>
      <c r="AT243" s="214" t="s">
        <v>126</v>
      </c>
      <c r="AU243" s="214" t="s">
        <v>82</v>
      </c>
      <c r="AY243" s="16" t="s">
        <v>123</v>
      </c>
      <c r="BE243" s="215">
        <f>IF(N243="základní",J243,0)</f>
        <v>0</v>
      </c>
      <c r="BF243" s="215">
        <f>IF(N243="snížená",J243,0)</f>
        <v>0</v>
      </c>
      <c r="BG243" s="215">
        <f>IF(N243="zákl. přenesená",J243,0)</f>
        <v>0</v>
      </c>
      <c r="BH243" s="215">
        <f>IF(N243="sníž. přenesená",J243,0)</f>
        <v>0</v>
      </c>
      <c r="BI243" s="215">
        <f>IF(N243="nulová",J243,0)</f>
        <v>0</v>
      </c>
      <c r="BJ243" s="16" t="s">
        <v>80</v>
      </c>
      <c r="BK243" s="215">
        <f>ROUND(I243*H243,2)</f>
        <v>0</v>
      </c>
      <c r="BL243" s="16" t="s">
        <v>194</v>
      </c>
      <c r="BM243" s="214" t="s">
        <v>518</v>
      </c>
    </row>
    <row r="244" s="2" customFormat="1">
      <c r="A244" s="37"/>
      <c r="B244" s="38"/>
      <c r="C244" s="39"/>
      <c r="D244" s="216" t="s">
        <v>133</v>
      </c>
      <c r="E244" s="39"/>
      <c r="F244" s="217" t="s">
        <v>519</v>
      </c>
      <c r="G244" s="39"/>
      <c r="H244" s="39"/>
      <c r="I244" s="218"/>
      <c r="J244" s="39"/>
      <c r="K244" s="39"/>
      <c r="L244" s="43"/>
      <c r="M244" s="219"/>
      <c r="N244" s="220"/>
      <c r="O244" s="83"/>
      <c r="P244" s="83"/>
      <c r="Q244" s="83"/>
      <c r="R244" s="83"/>
      <c r="S244" s="83"/>
      <c r="T244" s="84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133</v>
      </c>
      <c r="AU244" s="16" t="s">
        <v>82</v>
      </c>
    </row>
    <row r="245" s="12" customFormat="1" ht="22.8" customHeight="1">
      <c r="A245" s="12"/>
      <c r="B245" s="187"/>
      <c r="C245" s="188"/>
      <c r="D245" s="189" t="s">
        <v>71</v>
      </c>
      <c r="E245" s="201" t="s">
        <v>520</v>
      </c>
      <c r="F245" s="201" t="s">
        <v>521</v>
      </c>
      <c r="G245" s="188"/>
      <c r="H245" s="188"/>
      <c r="I245" s="191"/>
      <c r="J245" s="202">
        <f>BK245</f>
        <v>0</v>
      </c>
      <c r="K245" s="188"/>
      <c r="L245" s="193"/>
      <c r="M245" s="194"/>
      <c r="N245" s="195"/>
      <c r="O245" s="195"/>
      <c r="P245" s="196">
        <f>SUM(P246:P261)</f>
        <v>0</v>
      </c>
      <c r="Q245" s="195"/>
      <c r="R245" s="196">
        <f>SUM(R246:R261)</f>
        <v>3.9620111499999999</v>
      </c>
      <c r="S245" s="195"/>
      <c r="T245" s="197">
        <f>SUM(T246:T261)</f>
        <v>0.078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198" t="s">
        <v>82</v>
      </c>
      <c r="AT245" s="199" t="s">
        <v>71</v>
      </c>
      <c r="AU245" s="199" t="s">
        <v>80</v>
      </c>
      <c r="AY245" s="198" t="s">
        <v>123</v>
      </c>
      <c r="BK245" s="200">
        <f>SUM(BK246:BK261)</f>
        <v>0</v>
      </c>
    </row>
    <row r="246" s="2" customFormat="1" ht="37.8" customHeight="1">
      <c r="A246" s="37"/>
      <c r="B246" s="38"/>
      <c r="C246" s="203" t="s">
        <v>522</v>
      </c>
      <c r="D246" s="203" t="s">
        <v>126</v>
      </c>
      <c r="E246" s="204" t="s">
        <v>523</v>
      </c>
      <c r="F246" s="205" t="s">
        <v>524</v>
      </c>
      <c r="G246" s="206" t="s">
        <v>139</v>
      </c>
      <c r="H246" s="207">
        <v>213.87700000000001</v>
      </c>
      <c r="I246" s="208"/>
      <c r="J246" s="209">
        <f>ROUND(I246*H246,2)</f>
        <v>0</v>
      </c>
      <c r="K246" s="205" t="s">
        <v>130</v>
      </c>
      <c r="L246" s="43"/>
      <c r="M246" s="210" t="s">
        <v>19</v>
      </c>
      <c r="N246" s="211" t="s">
        <v>43</v>
      </c>
      <c r="O246" s="83"/>
      <c r="P246" s="212">
        <f>O246*H246</f>
        <v>0</v>
      </c>
      <c r="Q246" s="212">
        <v>0.00044999999999999999</v>
      </c>
      <c r="R246" s="212">
        <f>Q246*H246</f>
        <v>0.096244650000000001</v>
      </c>
      <c r="S246" s="212">
        <v>0</v>
      </c>
      <c r="T246" s="213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14" t="s">
        <v>194</v>
      </c>
      <c r="AT246" s="214" t="s">
        <v>126</v>
      </c>
      <c r="AU246" s="214" t="s">
        <v>82</v>
      </c>
      <c r="AY246" s="16" t="s">
        <v>123</v>
      </c>
      <c r="BE246" s="215">
        <f>IF(N246="základní",J246,0)</f>
        <v>0</v>
      </c>
      <c r="BF246" s="215">
        <f>IF(N246="snížená",J246,0)</f>
        <v>0</v>
      </c>
      <c r="BG246" s="215">
        <f>IF(N246="zákl. přenesená",J246,0)</f>
        <v>0</v>
      </c>
      <c r="BH246" s="215">
        <f>IF(N246="sníž. přenesená",J246,0)</f>
        <v>0</v>
      </c>
      <c r="BI246" s="215">
        <f>IF(N246="nulová",J246,0)</f>
        <v>0</v>
      </c>
      <c r="BJ246" s="16" t="s">
        <v>80</v>
      </c>
      <c r="BK246" s="215">
        <f>ROUND(I246*H246,2)</f>
        <v>0</v>
      </c>
      <c r="BL246" s="16" t="s">
        <v>194</v>
      </c>
      <c r="BM246" s="214" t="s">
        <v>525</v>
      </c>
    </row>
    <row r="247" s="2" customFormat="1">
      <c r="A247" s="37"/>
      <c r="B247" s="38"/>
      <c r="C247" s="39"/>
      <c r="D247" s="216" t="s">
        <v>133</v>
      </c>
      <c r="E247" s="39"/>
      <c r="F247" s="217" t="s">
        <v>526</v>
      </c>
      <c r="G247" s="39"/>
      <c r="H247" s="39"/>
      <c r="I247" s="218"/>
      <c r="J247" s="39"/>
      <c r="K247" s="39"/>
      <c r="L247" s="43"/>
      <c r="M247" s="219"/>
      <c r="N247" s="220"/>
      <c r="O247" s="83"/>
      <c r="P247" s="83"/>
      <c r="Q247" s="83"/>
      <c r="R247" s="83"/>
      <c r="S247" s="83"/>
      <c r="T247" s="84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16" t="s">
        <v>133</v>
      </c>
      <c r="AU247" s="16" t="s">
        <v>82</v>
      </c>
    </row>
    <row r="248" s="2" customFormat="1" ht="24.15" customHeight="1">
      <c r="A248" s="37"/>
      <c r="B248" s="38"/>
      <c r="C248" s="221" t="s">
        <v>527</v>
      </c>
      <c r="D248" s="221" t="s">
        <v>292</v>
      </c>
      <c r="E248" s="222" t="s">
        <v>528</v>
      </c>
      <c r="F248" s="223" t="s">
        <v>529</v>
      </c>
      <c r="G248" s="224" t="s">
        <v>139</v>
      </c>
      <c r="H248" s="225">
        <v>235.26499999999999</v>
      </c>
      <c r="I248" s="226"/>
      <c r="J248" s="227">
        <f>ROUND(I248*H248,2)</f>
        <v>0</v>
      </c>
      <c r="K248" s="223" t="s">
        <v>19</v>
      </c>
      <c r="L248" s="228"/>
      <c r="M248" s="229" t="s">
        <v>19</v>
      </c>
      <c r="N248" s="230" t="s">
        <v>43</v>
      </c>
      <c r="O248" s="83"/>
      <c r="P248" s="212">
        <f>O248*H248</f>
        <v>0</v>
      </c>
      <c r="Q248" s="212">
        <v>0.016</v>
      </c>
      <c r="R248" s="212">
        <f>Q248*H248</f>
        <v>3.76424</v>
      </c>
      <c r="S248" s="212">
        <v>0</v>
      </c>
      <c r="T248" s="213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14" t="s">
        <v>285</v>
      </c>
      <c r="AT248" s="214" t="s">
        <v>292</v>
      </c>
      <c r="AU248" s="214" t="s">
        <v>82</v>
      </c>
      <c r="AY248" s="16" t="s">
        <v>123</v>
      </c>
      <c r="BE248" s="215">
        <f>IF(N248="základní",J248,0)</f>
        <v>0</v>
      </c>
      <c r="BF248" s="215">
        <f>IF(N248="snížená",J248,0)</f>
        <v>0</v>
      </c>
      <c r="BG248" s="215">
        <f>IF(N248="zákl. přenesená",J248,0)</f>
        <v>0</v>
      </c>
      <c r="BH248" s="215">
        <f>IF(N248="sníž. přenesená",J248,0)</f>
        <v>0</v>
      </c>
      <c r="BI248" s="215">
        <f>IF(N248="nulová",J248,0)</f>
        <v>0</v>
      </c>
      <c r="BJ248" s="16" t="s">
        <v>80</v>
      </c>
      <c r="BK248" s="215">
        <f>ROUND(I248*H248,2)</f>
        <v>0</v>
      </c>
      <c r="BL248" s="16" t="s">
        <v>194</v>
      </c>
      <c r="BM248" s="214" t="s">
        <v>530</v>
      </c>
    </row>
    <row r="249" s="2" customFormat="1">
      <c r="A249" s="37"/>
      <c r="B249" s="38"/>
      <c r="C249" s="39"/>
      <c r="D249" s="231" t="s">
        <v>531</v>
      </c>
      <c r="E249" s="39"/>
      <c r="F249" s="232" t="s">
        <v>532</v>
      </c>
      <c r="G249" s="39"/>
      <c r="H249" s="39"/>
      <c r="I249" s="218"/>
      <c r="J249" s="39"/>
      <c r="K249" s="39"/>
      <c r="L249" s="43"/>
      <c r="M249" s="219"/>
      <c r="N249" s="220"/>
      <c r="O249" s="83"/>
      <c r="P249" s="83"/>
      <c r="Q249" s="83"/>
      <c r="R249" s="83"/>
      <c r="S249" s="83"/>
      <c r="T249" s="84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531</v>
      </c>
      <c r="AU249" s="16" t="s">
        <v>82</v>
      </c>
    </row>
    <row r="250" s="2" customFormat="1" ht="33" customHeight="1">
      <c r="A250" s="37"/>
      <c r="B250" s="38"/>
      <c r="C250" s="203" t="s">
        <v>533</v>
      </c>
      <c r="D250" s="203" t="s">
        <v>126</v>
      </c>
      <c r="E250" s="204" t="s">
        <v>534</v>
      </c>
      <c r="F250" s="205" t="s">
        <v>535</v>
      </c>
      <c r="G250" s="206" t="s">
        <v>139</v>
      </c>
      <c r="H250" s="207">
        <v>213.87700000000001</v>
      </c>
      <c r="I250" s="208"/>
      <c r="J250" s="209">
        <f>ROUND(I250*H250,2)</f>
        <v>0</v>
      </c>
      <c r="K250" s="205" t="s">
        <v>130</v>
      </c>
      <c r="L250" s="43"/>
      <c r="M250" s="210" t="s">
        <v>19</v>
      </c>
      <c r="N250" s="211" t="s">
        <v>43</v>
      </c>
      <c r="O250" s="83"/>
      <c r="P250" s="212">
        <f>O250*H250</f>
        <v>0</v>
      </c>
      <c r="Q250" s="212">
        <v>0</v>
      </c>
      <c r="R250" s="212">
        <f>Q250*H250</f>
        <v>0</v>
      </c>
      <c r="S250" s="212">
        <v>0</v>
      </c>
      <c r="T250" s="213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14" t="s">
        <v>194</v>
      </c>
      <c r="AT250" s="214" t="s">
        <v>126</v>
      </c>
      <c r="AU250" s="214" t="s">
        <v>82</v>
      </c>
      <c r="AY250" s="16" t="s">
        <v>123</v>
      </c>
      <c r="BE250" s="215">
        <f>IF(N250="základní",J250,0)</f>
        <v>0</v>
      </c>
      <c r="BF250" s="215">
        <f>IF(N250="snížená",J250,0)</f>
        <v>0</v>
      </c>
      <c r="BG250" s="215">
        <f>IF(N250="zákl. přenesená",J250,0)</f>
        <v>0</v>
      </c>
      <c r="BH250" s="215">
        <f>IF(N250="sníž. přenesená",J250,0)</f>
        <v>0</v>
      </c>
      <c r="BI250" s="215">
        <f>IF(N250="nulová",J250,0)</f>
        <v>0</v>
      </c>
      <c r="BJ250" s="16" t="s">
        <v>80</v>
      </c>
      <c r="BK250" s="215">
        <f>ROUND(I250*H250,2)</f>
        <v>0</v>
      </c>
      <c r="BL250" s="16" t="s">
        <v>194</v>
      </c>
      <c r="BM250" s="214" t="s">
        <v>536</v>
      </c>
    </row>
    <row r="251" s="2" customFormat="1">
      <c r="A251" s="37"/>
      <c r="B251" s="38"/>
      <c r="C251" s="39"/>
      <c r="D251" s="216" t="s">
        <v>133</v>
      </c>
      <c r="E251" s="39"/>
      <c r="F251" s="217" t="s">
        <v>537</v>
      </c>
      <c r="G251" s="39"/>
      <c r="H251" s="39"/>
      <c r="I251" s="218"/>
      <c r="J251" s="39"/>
      <c r="K251" s="39"/>
      <c r="L251" s="43"/>
      <c r="M251" s="219"/>
      <c r="N251" s="220"/>
      <c r="O251" s="83"/>
      <c r="P251" s="83"/>
      <c r="Q251" s="83"/>
      <c r="R251" s="83"/>
      <c r="S251" s="83"/>
      <c r="T251" s="84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133</v>
      </c>
      <c r="AU251" s="16" t="s">
        <v>82</v>
      </c>
    </row>
    <row r="252" s="2" customFormat="1" ht="37.8" customHeight="1">
      <c r="A252" s="37"/>
      <c r="B252" s="38"/>
      <c r="C252" s="203" t="s">
        <v>538</v>
      </c>
      <c r="D252" s="203" t="s">
        <v>126</v>
      </c>
      <c r="E252" s="204" t="s">
        <v>539</v>
      </c>
      <c r="F252" s="205" t="s">
        <v>540</v>
      </c>
      <c r="G252" s="206" t="s">
        <v>139</v>
      </c>
      <c r="H252" s="207">
        <v>114.20999999999999</v>
      </c>
      <c r="I252" s="208"/>
      <c r="J252" s="209">
        <f>ROUND(I252*H252,2)</f>
        <v>0</v>
      </c>
      <c r="K252" s="205" t="s">
        <v>130</v>
      </c>
      <c r="L252" s="43"/>
      <c r="M252" s="210" t="s">
        <v>19</v>
      </c>
      <c r="N252" s="211" t="s">
        <v>43</v>
      </c>
      <c r="O252" s="83"/>
      <c r="P252" s="212">
        <f>O252*H252</f>
        <v>0</v>
      </c>
      <c r="Q252" s="212">
        <v>0</v>
      </c>
      <c r="R252" s="212">
        <f>Q252*H252</f>
        <v>0</v>
      </c>
      <c r="S252" s="212">
        <v>0</v>
      </c>
      <c r="T252" s="213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14" t="s">
        <v>194</v>
      </c>
      <c r="AT252" s="214" t="s">
        <v>126</v>
      </c>
      <c r="AU252" s="214" t="s">
        <v>82</v>
      </c>
      <c r="AY252" s="16" t="s">
        <v>123</v>
      </c>
      <c r="BE252" s="215">
        <f>IF(N252="základní",J252,0)</f>
        <v>0</v>
      </c>
      <c r="BF252" s="215">
        <f>IF(N252="snížená",J252,0)</f>
        <v>0</v>
      </c>
      <c r="BG252" s="215">
        <f>IF(N252="zákl. přenesená",J252,0)</f>
        <v>0</v>
      </c>
      <c r="BH252" s="215">
        <f>IF(N252="sníž. přenesená",J252,0)</f>
        <v>0</v>
      </c>
      <c r="BI252" s="215">
        <f>IF(N252="nulová",J252,0)</f>
        <v>0</v>
      </c>
      <c r="BJ252" s="16" t="s">
        <v>80</v>
      </c>
      <c r="BK252" s="215">
        <f>ROUND(I252*H252,2)</f>
        <v>0</v>
      </c>
      <c r="BL252" s="16" t="s">
        <v>194</v>
      </c>
      <c r="BM252" s="214" t="s">
        <v>541</v>
      </c>
    </row>
    <row r="253" s="2" customFormat="1">
      <c r="A253" s="37"/>
      <c r="B253" s="38"/>
      <c r="C253" s="39"/>
      <c r="D253" s="216" t="s">
        <v>133</v>
      </c>
      <c r="E253" s="39"/>
      <c r="F253" s="217" t="s">
        <v>542</v>
      </c>
      <c r="G253" s="39"/>
      <c r="H253" s="39"/>
      <c r="I253" s="218"/>
      <c r="J253" s="39"/>
      <c r="K253" s="39"/>
      <c r="L253" s="43"/>
      <c r="M253" s="219"/>
      <c r="N253" s="220"/>
      <c r="O253" s="83"/>
      <c r="P253" s="83"/>
      <c r="Q253" s="83"/>
      <c r="R253" s="83"/>
      <c r="S253" s="83"/>
      <c r="T253" s="84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16" t="s">
        <v>133</v>
      </c>
      <c r="AU253" s="16" t="s">
        <v>82</v>
      </c>
    </row>
    <row r="254" s="2" customFormat="1" ht="37.8" customHeight="1">
      <c r="A254" s="37"/>
      <c r="B254" s="38"/>
      <c r="C254" s="221" t="s">
        <v>543</v>
      </c>
      <c r="D254" s="221" t="s">
        <v>292</v>
      </c>
      <c r="E254" s="222" t="s">
        <v>544</v>
      </c>
      <c r="F254" s="223" t="s">
        <v>545</v>
      </c>
      <c r="G254" s="224" t="s">
        <v>139</v>
      </c>
      <c r="H254" s="225">
        <v>125.631</v>
      </c>
      <c r="I254" s="226"/>
      <c r="J254" s="227">
        <f>ROUND(I254*H254,2)</f>
        <v>0</v>
      </c>
      <c r="K254" s="223" t="s">
        <v>130</v>
      </c>
      <c r="L254" s="228"/>
      <c r="M254" s="229" t="s">
        <v>19</v>
      </c>
      <c r="N254" s="230" t="s">
        <v>43</v>
      </c>
      <c r="O254" s="83"/>
      <c r="P254" s="212">
        <f>O254*H254</f>
        <v>0</v>
      </c>
      <c r="Q254" s="212">
        <v>0.00010000000000000001</v>
      </c>
      <c r="R254" s="212">
        <f>Q254*H254</f>
        <v>0.012563100000000001</v>
      </c>
      <c r="S254" s="212">
        <v>0</v>
      </c>
      <c r="T254" s="213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14" t="s">
        <v>285</v>
      </c>
      <c r="AT254" s="214" t="s">
        <v>292</v>
      </c>
      <c r="AU254" s="214" t="s">
        <v>82</v>
      </c>
      <c r="AY254" s="16" t="s">
        <v>123</v>
      </c>
      <c r="BE254" s="215">
        <f>IF(N254="základní",J254,0)</f>
        <v>0</v>
      </c>
      <c r="BF254" s="215">
        <f>IF(N254="snížená",J254,0)</f>
        <v>0</v>
      </c>
      <c r="BG254" s="215">
        <f>IF(N254="zákl. přenesená",J254,0)</f>
        <v>0</v>
      </c>
      <c r="BH254" s="215">
        <f>IF(N254="sníž. přenesená",J254,0)</f>
        <v>0</v>
      </c>
      <c r="BI254" s="215">
        <f>IF(N254="nulová",J254,0)</f>
        <v>0</v>
      </c>
      <c r="BJ254" s="16" t="s">
        <v>80</v>
      </c>
      <c r="BK254" s="215">
        <f>ROUND(I254*H254,2)</f>
        <v>0</v>
      </c>
      <c r="BL254" s="16" t="s">
        <v>194</v>
      </c>
      <c r="BM254" s="214" t="s">
        <v>546</v>
      </c>
    </row>
    <row r="255" s="2" customFormat="1" ht="37.8" customHeight="1">
      <c r="A255" s="37"/>
      <c r="B255" s="38"/>
      <c r="C255" s="203" t="s">
        <v>547</v>
      </c>
      <c r="D255" s="203" t="s">
        <v>126</v>
      </c>
      <c r="E255" s="204" t="s">
        <v>548</v>
      </c>
      <c r="F255" s="205" t="s">
        <v>549</v>
      </c>
      <c r="G255" s="206" t="s">
        <v>139</v>
      </c>
      <c r="H255" s="207">
        <v>99.667000000000002</v>
      </c>
      <c r="I255" s="208"/>
      <c r="J255" s="209">
        <f>ROUND(I255*H255,2)</f>
        <v>0</v>
      </c>
      <c r="K255" s="205" t="s">
        <v>130</v>
      </c>
      <c r="L255" s="43"/>
      <c r="M255" s="210" t="s">
        <v>19</v>
      </c>
      <c r="N255" s="211" t="s">
        <v>43</v>
      </c>
      <c r="O255" s="83"/>
      <c r="P255" s="212">
        <f>O255*H255</f>
        <v>0</v>
      </c>
      <c r="Q255" s="212">
        <v>0</v>
      </c>
      <c r="R255" s="212">
        <f>Q255*H255</f>
        <v>0</v>
      </c>
      <c r="S255" s="212">
        <v>0</v>
      </c>
      <c r="T255" s="213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14" t="s">
        <v>194</v>
      </c>
      <c r="AT255" s="214" t="s">
        <v>126</v>
      </c>
      <c r="AU255" s="214" t="s">
        <v>82</v>
      </c>
      <c r="AY255" s="16" t="s">
        <v>123</v>
      </c>
      <c r="BE255" s="215">
        <f>IF(N255="základní",J255,0)</f>
        <v>0</v>
      </c>
      <c r="BF255" s="215">
        <f>IF(N255="snížená",J255,0)</f>
        <v>0</v>
      </c>
      <c r="BG255" s="215">
        <f>IF(N255="zákl. přenesená",J255,0)</f>
        <v>0</v>
      </c>
      <c r="BH255" s="215">
        <f>IF(N255="sníž. přenesená",J255,0)</f>
        <v>0</v>
      </c>
      <c r="BI255" s="215">
        <f>IF(N255="nulová",J255,0)</f>
        <v>0</v>
      </c>
      <c r="BJ255" s="16" t="s">
        <v>80</v>
      </c>
      <c r="BK255" s="215">
        <f>ROUND(I255*H255,2)</f>
        <v>0</v>
      </c>
      <c r="BL255" s="16" t="s">
        <v>194</v>
      </c>
      <c r="BM255" s="214" t="s">
        <v>550</v>
      </c>
    </row>
    <row r="256" s="2" customFormat="1">
      <c r="A256" s="37"/>
      <c r="B256" s="38"/>
      <c r="C256" s="39"/>
      <c r="D256" s="216" t="s">
        <v>133</v>
      </c>
      <c r="E256" s="39"/>
      <c r="F256" s="217" t="s">
        <v>551</v>
      </c>
      <c r="G256" s="39"/>
      <c r="H256" s="39"/>
      <c r="I256" s="218"/>
      <c r="J256" s="39"/>
      <c r="K256" s="39"/>
      <c r="L256" s="43"/>
      <c r="M256" s="219"/>
      <c r="N256" s="220"/>
      <c r="O256" s="83"/>
      <c r="P256" s="83"/>
      <c r="Q256" s="83"/>
      <c r="R256" s="83"/>
      <c r="S256" s="83"/>
      <c r="T256" s="84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133</v>
      </c>
      <c r="AU256" s="16" t="s">
        <v>82</v>
      </c>
    </row>
    <row r="257" s="2" customFormat="1" ht="37.8" customHeight="1">
      <c r="A257" s="37"/>
      <c r="B257" s="38"/>
      <c r="C257" s="221" t="s">
        <v>552</v>
      </c>
      <c r="D257" s="221" t="s">
        <v>292</v>
      </c>
      <c r="E257" s="222" t="s">
        <v>544</v>
      </c>
      <c r="F257" s="223" t="s">
        <v>545</v>
      </c>
      <c r="G257" s="224" t="s">
        <v>139</v>
      </c>
      <c r="H257" s="225">
        <v>109.634</v>
      </c>
      <c r="I257" s="226"/>
      <c r="J257" s="227">
        <f>ROUND(I257*H257,2)</f>
        <v>0</v>
      </c>
      <c r="K257" s="223" t="s">
        <v>130</v>
      </c>
      <c r="L257" s="228"/>
      <c r="M257" s="229" t="s">
        <v>19</v>
      </c>
      <c r="N257" s="230" t="s">
        <v>43</v>
      </c>
      <c r="O257" s="83"/>
      <c r="P257" s="212">
        <f>O257*H257</f>
        <v>0</v>
      </c>
      <c r="Q257" s="212">
        <v>0.00010000000000000001</v>
      </c>
      <c r="R257" s="212">
        <f>Q257*H257</f>
        <v>0.0109634</v>
      </c>
      <c r="S257" s="212">
        <v>0</v>
      </c>
      <c r="T257" s="213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14" t="s">
        <v>285</v>
      </c>
      <c r="AT257" s="214" t="s">
        <v>292</v>
      </c>
      <c r="AU257" s="214" t="s">
        <v>82</v>
      </c>
      <c r="AY257" s="16" t="s">
        <v>123</v>
      </c>
      <c r="BE257" s="215">
        <f>IF(N257="základní",J257,0)</f>
        <v>0</v>
      </c>
      <c r="BF257" s="215">
        <f>IF(N257="snížená",J257,0)</f>
        <v>0</v>
      </c>
      <c r="BG257" s="215">
        <f>IF(N257="zákl. přenesená",J257,0)</f>
        <v>0</v>
      </c>
      <c r="BH257" s="215">
        <f>IF(N257="sníž. přenesená",J257,0)</f>
        <v>0</v>
      </c>
      <c r="BI257" s="215">
        <f>IF(N257="nulová",J257,0)</f>
        <v>0</v>
      </c>
      <c r="BJ257" s="16" t="s">
        <v>80</v>
      </c>
      <c r="BK257" s="215">
        <f>ROUND(I257*H257,2)</f>
        <v>0</v>
      </c>
      <c r="BL257" s="16" t="s">
        <v>194</v>
      </c>
      <c r="BM257" s="214" t="s">
        <v>553</v>
      </c>
    </row>
    <row r="258" s="2" customFormat="1" ht="16.5" customHeight="1">
      <c r="A258" s="37"/>
      <c r="B258" s="38"/>
      <c r="C258" s="203" t="s">
        <v>554</v>
      </c>
      <c r="D258" s="203" t="s">
        <v>126</v>
      </c>
      <c r="E258" s="204" t="s">
        <v>555</v>
      </c>
      <c r="F258" s="205" t="s">
        <v>556</v>
      </c>
      <c r="G258" s="206" t="s">
        <v>139</v>
      </c>
      <c r="H258" s="207">
        <v>300</v>
      </c>
      <c r="I258" s="208"/>
      <c r="J258" s="209">
        <f>ROUND(I258*H258,2)</f>
        <v>0</v>
      </c>
      <c r="K258" s="205" t="s">
        <v>130</v>
      </c>
      <c r="L258" s="43"/>
      <c r="M258" s="210" t="s">
        <v>19</v>
      </c>
      <c r="N258" s="211" t="s">
        <v>43</v>
      </c>
      <c r="O258" s="83"/>
      <c r="P258" s="212">
        <f>O258*H258</f>
        <v>0</v>
      </c>
      <c r="Q258" s="212">
        <v>0.00025999999999999998</v>
      </c>
      <c r="R258" s="212">
        <f>Q258*H258</f>
        <v>0.078</v>
      </c>
      <c r="S258" s="212">
        <v>0.00025999999999999998</v>
      </c>
      <c r="T258" s="213">
        <f>S258*H258</f>
        <v>0.078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14" t="s">
        <v>194</v>
      </c>
      <c r="AT258" s="214" t="s">
        <v>126</v>
      </c>
      <c r="AU258" s="214" t="s">
        <v>82</v>
      </c>
      <c r="AY258" s="16" t="s">
        <v>123</v>
      </c>
      <c r="BE258" s="215">
        <f>IF(N258="základní",J258,0)</f>
        <v>0</v>
      </c>
      <c r="BF258" s="215">
        <f>IF(N258="snížená",J258,0)</f>
        <v>0</v>
      </c>
      <c r="BG258" s="215">
        <f>IF(N258="zákl. přenesená",J258,0)</f>
        <v>0</v>
      </c>
      <c r="BH258" s="215">
        <f>IF(N258="sníž. přenesená",J258,0)</f>
        <v>0</v>
      </c>
      <c r="BI258" s="215">
        <f>IF(N258="nulová",J258,0)</f>
        <v>0</v>
      </c>
      <c r="BJ258" s="16" t="s">
        <v>80</v>
      </c>
      <c r="BK258" s="215">
        <f>ROUND(I258*H258,2)</f>
        <v>0</v>
      </c>
      <c r="BL258" s="16" t="s">
        <v>194</v>
      </c>
      <c r="BM258" s="214" t="s">
        <v>557</v>
      </c>
    </row>
    <row r="259" s="2" customFormat="1">
      <c r="A259" s="37"/>
      <c r="B259" s="38"/>
      <c r="C259" s="39"/>
      <c r="D259" s="216" t="s">
        <v>133</v>
      </c>
      <c r="E259" s="39"/>
      <c r="F259" s="217" t="s">
        <v>558</v>
      </c>
      <c r="G259" s="39"/>
      <c r="H259" s="39"/>
      <c r="I259" s="218"/>
      <c r="J259" s="39"/>
      <c r="K259" s="39"/>
      <c r="L259" s="43"/>
      <c r="M259" s="219"/>
      <c r="N259" s="220"/>
      <c r="O259" s="83"/>
      <c r="P259" s="83"/>
      <c r="Q259" s="83"/>
      <c r="R259" s="83"/>
      <c r="S259" s="83"/>
      <c r="T259" s="84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133</v>
      </c>
      <c r="AU259" s="16" t="s">
        <v>82</v>
      </c>
    </row>
    <row r="260" s="2" customFormat="1" ht="55.5" customHeight="1">
      <c r="A260" s="37"/>
      <c r="B260" s="38"/>
      <c r="C260" s="203" t="s">
        <v>559</v>
      </c>
      <c r="D260" s="203" t="s">
        <v>126</v>
      </c>
      <c r="E260" s="204" t="s">
        <v>560</v>
      </c>
      <c r="F260" s="205" t="s">
        <v>561</v>
      </c>
      <c r="G260" s="206" t="s">
        <v>249</v>
      </c>
      <c r="H260" s="207">
        <v>3.9620000000000002</v>
      </c>
      <c r="I260" s="208"/>
      <c r="J260" s="209">
        <f>ROUND(I260*H260,2)</f>
        <v>0</v>
      </c>
      <c r="K260" s="205" t="s">
        <v>130</v>
      </c>
      <c r="L260" s="43"/>
      <c r="M260" s="210" t="s">
        <v>19</v>
      </c>
      <c r="N260" s="211" t="s">
        <v>43</v>
      </c>
      <c r="O260" s="83"/>
      <c r="P260" s="212">
        <f>O260*H260</f>
        <v>0</v>
      </c>
      <c r="Q260" s="212">
        <v>0</v>
      </c>
      <c r="R260" s="212">
        <f>Q260*H260</f>
        <v>0</v>
      </c>
      <c r="S260" s="212">
        <v>0</v>
      </c>
      <c r="T260" s="213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14" t="s">
        <v>194</v>
      </c>
      <c r="AT260" s="214" t="s">
        <v>126</v>
      </c>
      <c r="AU260" s="214" t="s">
        <v>82</v>
      </c>
      <c r="AY260" s="16" t="s">
        <v>123</v>
      </c>
      <c r="BE260" s="215">
        <f>IF(N260="základní",J260,0)</f>
        <v>0</v>
      </c>
      <c r="BF260" s="215">
        <f>IF(N260="snížená",J260,0)</f>
        <v>0</v>
      </c>
      <c r="BG260" s="215">
        <f>IF(N260="zákl. přenesená",J260,0)</f>
        <v>0</v>
      </c>
      <c r="BH260" s="215">
        <f>IF(N260="sníž. přenesená",J260,0)</f>
        <v>0</v>
      </c>
      <c r="BI260" s="215">
        <f>IF(N260="nulová",J260,0)</f>
        <v>0</v>
      </c>
      <c r="BJ260" s="16" t="s">
        <v>80</v>
      </c>
      <c r="BK260" s="215">
        <f>ROUND(I260*H260,2)</f>
        <v>0</v>
      </c>
      <c r="BL260" s="16" t="s">
        <v>194</v>
      </c>
      <c r="BM260" s="214" t="s">
        <v>562</v>
      </c>
    </row>
    <row r="261" s="2" customFormat="1">
      <c r="A261" s="37"/>
      <c r="B261" s="38"/>
      <c r="C261" s="39"/>
      <c r="D261" s="216" t="s">
        <v>133</v>
      </c>
      <c r="E261" s="39"/>
      <c r="F261" s="217" t="s">
        <v>563</v>
      </c>
      <c r="G261" s="39"/>
      <c r="H261" s="39"/>
      <c r="I261" s="218"/>
      <c r="J261" s="39"/>
      <c r="K261" s="39"/>
      <c r="L261" s="43"/>
      <c r="M261" s="219"/>
      <c r="N261" s="220"/>
      <c r="O261" s="83"/>
      <c r="P261" s="83"/>
      <c r="Q261" s="83"/>
      <c r="R261" s="83"/>
      <c r="S261" s="83"/>
      <c r="T261" s="84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133</v>
      </c>
      <c r="AU261" s="16" t="s">
        <v>82</v>
      </c>
    </row>
    <row r="262" s="12" customFormat="1" ht="22.8" customHeight="1">
      <c r="A262" s="12"/>
      <c r="B262" s="187"/>
      <c r="C262" s="188"/>
      <c r="D262" s="189" t="s">
        <v>71</v>
      </c>
      <c r="E262" s="201" t="s">
        <v>564</v>
      </c>
      <c r="F262" s="201" t="s">
        <v>565</v>
      </c>
      <c r="G262" s="188"/>
      <c r="H262" s="188"/>
      <c r="I262" s="191"/>
      <c r="J262" s="202">
        <f>BK262</f>
        <v>0</v>
      </c>
      <c r="K262" s="188"/>
      <c r="L262" s="193"/>
      <c r="M262" s="194"/>
      <c r="N262" s="195"/>
      <c r="O262" s="195"/>
      <c r="P262" s="196">
        <f>SUM(P263:P272)</f>
        <v>0</v>
      </c>
      <c r="Q262" s="195"/>
      <c r="R262" s="196">
        <f>SUM(R263:R272)</f>
        <v>0.17252418</v>
      </c>
      <c r="S262" s="195"/>
      <c r="T262" s="197">
        <f>SUM(T263:T272)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198" t="s">
        <v>82</v>
      </c>
      <c r="AT262" s="199" t="s">
        <v>71</v>
      </c>
      <c r="AU262" s="199" t="s">
        <v>80</v>
      </c>
      <c r="AY262" s="198" t="s">
        <v>123</v>
      </c>
      <c r="BK262" s="200">
        <f>SUM(BK263:BK272)</f>
        <v>0</v>
      </c>
    </row>
    <row r="263" s="2" customFormat="1" ht="24.15" customHeight="1">
      <c r="A263" s="37"/>
      <c r="B263" s="38"/>
      <c r="C263" s="203" t="s">
        <v>566</v>
      </c>
      <c r="D263" s="203" t="s">
        <v>126</v>
      </c>
      <c r="E263" s="204" t="s">
        <v>567</v>
      </c>
      <c r="F263" s="205" t="s">
        <v>568</v>
      </c>
      <c r="G263" s="206" t="s">
        <v>139</v>
      </c>
      <c r="H263" s="207">
        <v>195.72</v>
      </c>
      <c r="I263" s="208"/>
      <c r="J263" s="209">
        <f>ROUND(I263*H263,2)</f>
        <v>0</v>
      </c>
      <c r="K263" s="205" t="s">
        <v>130</v>
      </c>
      <c r="L263" s="43"/>
      <c r="M263" s="210" t="s">
        <v>19</v>
      </c>
      <c r="N263" s="211" t="s">
        <v>43</v>
      </c>
      <c r="O263" s="83"/>
      <c r="P263" s="212">
        <f>O263*H263</f>
        <v>0</v>
      </c>
      <c r="Q263" s="212">
        <v>2.0000000000000002E-05</v>
      </c>
      <c r="R263" s="212">
        <f>Q263*H263</f>
        <v>0.0039144000000000002</v>
      </c>
      <c r="S263" s="212">
        <v>0</v>
      </c>
      <c r="T263" s="213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14" t="s">
        <v>194</v>
      </c>
      <c r="AT263" s="214" t="s">
        <v>126</v>
      </c>
      <c r="AU263" s="214" t="s">
        <v>82</v>
      </c>
      <c r="AY263" s="16" t="s">
        <v>123</v>
      </c>
      <c r="BE263" s="215">
        <f>IF(N263="základní",J263,0)</f>
        <v>0</v>
      </c>
      <c r="BF263" s="215">
        <f>IF(N263="snížená",J263,0)</f>
        <v>0</v>
      </c>
      <c r="BG263" s="215">
        <f>IF(N263="zákl. přenesená",J263,0)</f>
        <v>0</v>
      </c>
      <c r="BH263" s="215">
        <f>IF(N263="sníž. přenesená",J263,0)</f>
        <v>0</v>
      </c>
      <c r="BI263" s="215">
        <f>IF(N263="nulová",J263,0)</f>
        <v>0</v>
      </c>
      <c r="BJ263" s="16" t="s">
        <v>80</v>
      </c>
      <c r="BK263" s="215">
        <f>ROUND(I263*H263,2)</f>
        <v>0</v>
      </c>
      <c r="BL263" s="16" t="s">
        <v>194</v>
      </c>
      <c r="BM263" s="214" t="s">
        <v>569</v>
      </c>
    </row>
    <row r="264" s="2" customFormat="1">
      <c r="A264" s="37"/>
      <c r="B264" s="38"/>
      <c r="C264" s="39"/>
      <c r="D264" s="216" t="s">
        <v>133</v>
      </c>
      <c r="E264" s="39"/>
      <c r="F264" s="217" t="s">
        <v>570</v>
      </c>
      <c r="G264" s="39"/>
      <c r="H264" s="39"/>
      <c r="I264" s="218"/>
      <c r="J264" s="39"/>
      <c r="K264" s="39"/>
      <c r="L264" s="43"/>
      <c r="M264" s="219"/>
      <c r="N264" s="220"/>
      <c r="O264" s="83"/>
      <c r="P264" s="83"/>
      <c r="Q264" s="83"/>
      <c r="R264" s="83"/>
      <c r="S264" s="83"/>
      <c r="T264" s="84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133</v>
      </c>
      <c r="AU264" s="16" t="s">
        <v>82</v>
      </c>
    </row>
    <row r="265" s="2" customFormat="1" ht="44.25" customHeight="1">
      <c r="A265" s="37"/>
      <c r="B265" s="38"/>
      <c r="C265" s="203" t="s">
        <v>571</v>
      </c>
      <c r="D265" s="203" t="s">
        <v>126</v>
      </c>
      <c r="E265" s="204" t="s">
        <v>572</v>
      </c>
      <c r="F265" s="205" t="s">
        <v>573</v>
      </c>
      <c r="G265" s="206" t="s">
        <v>139</v>
      </c>
      <c r="H265" s="207">
        <v>275.673</v>
      </c>
      <c r="I265" s="208"/>
      <c r="J265" s="209">
        <f>ROUND(I265*H265,2)</f>
        <v>0</v>
      </c>
      <c r="K265" s="205" t="s">
        <v>130</v>
      </c>
      <c r="L265" s="43"/>
      <c r="M265" s="210" t="s">
        <v>19</v>
      </c>
      <c r="N265" s="211" t="s">
        <v>43</v>
      </c>
      <c r="O265" s="83"/>
      <c r="P265" s="212">
        <f>O265*H265</f>
        <v>0</v>
      </c>
      <c r="Q265" s="212">
        <v>0.00022000000000000001</v>
      </c>
      <c r="R265" s="212">
        <f>Q265*H265</f>
        <v>0.060648060000000004</v>
      </c>
      <c r="S265" s="212">
        <v>0</v>
      </c>
      <c r="T265" s="213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14" t="s">
        <v>194</v>
      </c>
      <c r="AT265" s="214" t="s">
        <v>126</v>
      </c>
      <c r="AU265" s="214" t="s">
        <v>82</v>
      </c>
      <c r="AY265" s="16" t="s">
        <v>123</v>
      </c>
      <c r="BE265" s="215">
        <f>IF(N265="základní",J265,0)</f>
        <v>0</v>
      </c>
      <c r="BF265" s="215">
        <f>IF(N265="snížená",J265,0)</f>
        <v>0</v>
      </c>
      <c r="BG265" s="215">
        <f>IF(N265="zákl. přenesená",J265,0)</f>
        <v>0</v>
      </c>
      <c r="BH265" s="215">
        <f>IF(N265="sníž. přenesená",J265,0)</f>
        <v>0</v>
      </c>
      <c r="BI265" s="215">
        <f>IF(N265="nulová",J265,0)</f>
        <v>0</v>
      </c>
      <c r="BJ265" s="16" t="s">
        <v>80</v>
      </c>
      <c r="BK265" s="215">
        <f>ROUND(I265*H265,2)</f>
        <v>0</v>
      </c>
      <c r="BL265" s="16" t="s">
        <v>194</v>
      </c>
      <c r="BM265" s="214" t="s">
        <v>574</v>
      </c>
    </row>
    <row r="266" s="2" customFormat="1">
      <c r="A266" s="37"/>
      <c r="B266" s="38"/>
      <c r="C266" s="39"/>
      <c r="D266" s="216" t="s">
        <v>133</v>
      </c>
      <c r="E266" s="39"/>
      <c r="F266" s="217" t="s">
        <v>575</v>
      </c>
      <c r="G266" s="39"/>
      <c r="H266" s="39"/>
      <c r="I266" s="218"/>
      <c r="J266" s="39"/>
      <c r="K266" s="39"/>
      <c r="L266" s="43"/>
      <c r="M266" s="219"/>
      <c r="N266" s="220"/>
      <c r="O266" s="83"/>
      <c r="P266" s="83"/>
      <c r="Q266" s="83"/>
      <c r="R266" s="83"/>
      <c r="S266" s="83"/>
      <c r="T266" s="84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6" t="s">
        <v>133</v>
      </c>
      <c r="AU266" s="16" t="s">
        <v>82</v>
      </c>
    </row>
    <row r="267" s="2" customFormat="1" ht="37.8" customHeight="1">
      <c r="A267" s="37"/>
      <c r="B267" s="38"/>
      <c r="C267" s="203" t="s">
        <v>576</v>
      </c>
      <c r="D267" s="203" t="s">
        <v>126</v>
      </c>
      <c r="E267" s="204" t="s">
        <v>577</v>
      </c>
      <c r="F267" s="205" t="s">
        <v>578</v>
      </c>
      <c r="G267" s="206" t="s">
        <v>139</v>
      </c>
      <c r="H267" s="207">
        <v>195.72</v>
      </c>
      <c r="I267" s="208"/>
      <c r="J267" s="209">
        <f>ROUND(I267*H267,2)</f>
        <v>0</v>
      </c>
      <c r="K267" s="205" t="s">
        <v>130</v>
      </c>
      <c r="L267" s="43"/>
      <c r="M267" s="210" t="s">
        <v>19</v>
      </c>
      <c r="N267" s="211" t="s">
        <v>43</v>
      </c>
      <c r="O267" s="83"/>
      <c r="P267" s="212">
        <f>O267*H267</f>
        <v>0</v>
      </c>
      <c r="Q267" s="212">
        <v>0.00044999999999999999</v>
      </c>
      <c r="R267" s="212">
        <f>Q267*H267</f>
        <v>0.088074</v>
      </c>
      <c r="S267" s="212">
        <v>0</v>
      </c>
      <c r="T267" s="213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14" t="s">
        <v>194</v>
      </c>
      <c r="AT267" s="214" t="s">
        <v>126</v>
      </c>
      <c r="AU267" s="214" t="s">
        <v>82</v>
      </c>
      <c r="AY267" s="16" t="s">
        <v>123</v>
      </c>
      <c r="BE267" s="215">
        <f>IF(N267="základní",J267,0)</f>
        <v>0</v>
      </c>
      <c r="BF267" s="215">
        <f>IF(N267="snížená",J267,0)</f>
        <v>0</v>
      </c>
      <c r="BG267" s="215">
        <f>IF(N267="zákl. přenesená",J267,0)</f>
        <v>0</v>
      </c>
      <c r="BH267" s="215">
        <f>IF(N267="sníž. přenesená",J267,0)</f>
        <v>0</v>
      </c>
      <c r="BI267" s="215">
        <f>IF(N267="nulová",J267,0)</f>
        <v>0</v>
      </c>
      <c r="BJ267" s="16" t="s">
        <v>80</v>
      </c>
      <c r="BK267" s="215">
        <f>ROUND(I267*H267,2)</f>
        <v>0</v>
      </c>
      <c r="BL267" s="16" t="s">
        <v>194</v>
      </c>
      <c r="BM267" s="214" t="s">
        <v>579</v>
      </c>
    </row>
    <row r="268" s="2" customFormat="1">
      <c r="A268" s="37"/>
      <c r="B268" s="38"/>
      <c r="C268" s="39"/>
      <c r="D268" s="216" t="s">
        <v>133</v>
      </c>
      <c r="E268" s="39"/>
      <c r="F268" s="217" t="s">
        <v>580</v>
      </c>
      <c r="G268" s="39"/>
      <c r="H268" s="39"/>
      <c r="I268" s="218"/>
      <c r="J268" s="39"/>
      <c r="K268" s="39"/>
      <c r="L268" s="43"/>
      <c r="M268" s="219"/>
      <c r="N268" s="220"/>
      <c r="O268" s="83"/>
      <c r="P268" s="83"/>
      <c r="Q268" s="83"/>
      <c r="R268" s="83"/>
      <c r="S268" s="83"/>
      <c r="T268" s="84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6" t="s">
        <v>133</v>
      </c>
      <c r="AU268" s="16" t="s">
        <v>82</v>
      </c>
    </row>
    <row r="269" s="2" customFormat="1" ht="37.8" customHeight="1">
      <c r="A269" s="37"/>
      <c r="B269" s="38"/>
      <c r="C269" s="203" t="s">
        <v>581</v>
      </c>
      <c r="D269" s="203" t="s">
        <v>126</v>
      </c>
      <c r="E269" s="204" t="s">
        <v>582</v>
      </c>
      <c r="F269" s="205" t="s">
        <v>583</v>
      </c>
      <c r="G269" s="206" t="s">
        <v>139</v>
      </c>
      <c r="H269" s="207">
        <v>33.707999999999998</v>
      </c>
      <c r="I269" s="208"/>
      <c r="J269" s="209">
        <f>ROUND(I269*H269,2)</f>
        <v>0</v>
      </c>
      <c r="K269" s="205" t="s">
        <v>130</v>
      </c>
      <c r="L269" s="43"/>
      <c r="M269" s="210" t="s">
        <v>19</v>
      </c>
      <c r="N269" s="211" t="s">
        <v>43</v>
      </c>
      <c r="O269" s="83"/>
      <c r="P269" s="212">
        <f>O269*H269</f>
        <v>0</v>
      </c>
      <c r="Q269" s="212">
        <v>0.00027</v>
      </c>
      <c r="R269" s="212">
        <f>Q269*H269</f>
        <v>0.0091011600000000005</v>
      </c>
      <c r="S269" s="212">
        <v>0</v>
      </c>
      <c r="T269" s="213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14" t="s">
        <v>194</v>
      </c>
      <c r="AT269" s="214" t="s">
        <v>126</v>
      </c>
      <c r="AU269" s="214" t="s">
        <v>82</v>
      </c>
      <c r="AY269" s="16" t="s">
        <v>123</v>
      </c>
      <c r="BE269" s="215">
        <f>IF(N269="základní",J269,0)</f>
        <v>0</v>
      </c>
      <c r="BF269" s="215">
        <f>IF(N269="snížená",J269,0)</f>
        <v>0</v>
      </c>
      <c r="BG269" s="215">
        <f>IF(N269="zákl. přenesená",J269,0)</f>
        <v>0</v>
      </c>
      <c r="BH269" s="215">
        <f>IF(N269="sníž. přenesená",J269,0)</f>
        <v>0</v>
      </c>
      <c r="BI269" s="215">
        <f>IF(N269="nulová",J269,0)</f>
        <v>0</v>
      </c>
      <c r="BJ269" s="16" t="s">
        <v>80</v>
      </c>
      <c r="BK269" s="215">
        <f>ROUND(I269*H269,2)</f>
        <v>0</v>
      </c>
      <c r="BL269" s="16" t="s">
        <v>194</v>
      </c>
      <c r="BM269" s="214" t="s">
        <v>584</v>
      </c>
    </row>
    <row r="270" s="2" customFormat="1">
      <c r="A270" s="37"/>
      <c r="B270" s="38"/>
      <c r="C270" s="39"/>
      <c r="D270" s="216" t="s">
        <v>133</v>
      </c>
      <c r="E270" s="39"/>
      <c r="F270" s="217" t="s">
        <v>585</v>
      </c>
      <c r="G270" s="39"/>
      <c r="H270" s="39"/>
      <c r="I270" s="218"/>
      <c r="J270" s="39"/>
      <c r="K270" s="39"/>
      <c r="L270" s="43"/>
      <c r="M270" s="219"/>
      <c r="N270" s="220"/>
      <c r="O270" s="83"/>
      <c r="P270" s="83"/>
      <c r="Q270" s="83"/>
      <c r="R270" s="83"/>
      <c r="S270" s="83"/>
      <c r="T270" s="84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16" t="s">
        <v>133</v>
      </c>
      <c r="AU270" s="16" t="s">
        <v>82</v>
      </c>
    </row>
    <row r="271" s="2" customFormat="1" ht="37.8" customHeight="1">
      <c r="A271" s="37"/>
      <c r="B271" s="38"/>
      <c r="C271" s="203" t="s">
        <v>586</v>
      </c>
      <c r="D271" s="203" t="s">
        <v>126</v>
      </c>
      <c r="E271" s="204" t="s">
        <v>587</v>
      </c>
      <c r="F271" s="205" t="s">
        <v>588</v>
      </c>
      <c r="G271" s="206" t="s">
        <v>139</v>
      </c>
      <c r="H271" s="207">
        <v>33.707999999999998</v>
      </c>
      <c r="I271" s="208"/>
      <c r="J271" s="209">
        <f>ROUND(I271*H271,2)</f>
        <v>0</v>
      </c>
      <c r="K271" s="205" t="s">
        <v>130</v>
      </c>
      <c r="L271" s="43"/>
      <c r="M271" s="210" t="s">
        <v>19</v>
      </c>
      <c r="N271" s="211" t="s">
        <v>43</v>
      </c>
      <c r="O271" s="83"/>
      <c r="P271" s="212">
        <f>O271*H271</f>
        <v>0</v>
      </c>
      <c r="Q271" s="212">
        <v>0.00032000000000000003</v>
      </c>
      <c r="R271" s="212">
        <f>Q271*H271</f>
        <v>0.010786560000000001</v>
      </c>
      <c r="S271" s="212">
        <v>0</v>
      </c>
      <c r="T271" s="213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14" t="s">
        <v>194</v>
      </c>
      <c r="AT271" s="214" t="s">
        <v>126</v>
      </c>
      <c r="AU271" s="214" t="s">
        <v>82</v>
      </c>
      <c r="AY271" s="16" t="s">
        <v>123</v>
      </c>
      <c r="BE271" s="215">
        <f>IF(N271="základní",J271,0)</f>
        <v>0</v>
      </c>
      <c r="BF271" s="215">
        <f>IF(N271="snížená",J271,0)</f>
        <v>0</v>
      </c>
      <c r="BG271" s="215">
        <f>IF(N271="zákl. přenesená",J271,0)</f>
        <v>0</v>
      </c>
      <c r="BH271" s="215">
        <f>IF(N271="sníž. přenesená",J271,0)</f>
        <v>0</v>
      </c>
      <c r="BI271" s="215">
        <f>IF(N271="nulová",J271,0)</f>
        <v>0</v>
      </c>
      <c r="BJ271" s="16" t="s">
        <v>80</v>
      </c>
      <c r="BK271" s="215">
        <f>ROUND(I271*H271,2)</f>
        <v>0</v>
      </c>
      <c r="BL271" s="16" t="s">
        <v>194</v>
      </c>
      <c r="BM271" s="214" t="s">
        <v>589</v>
      </c>
    </row>
    <row r="272" s="2" customFormat="1">
      <c r="A272" s="37"/>
      <c r="B272" s="38"/>
      <c r="C272" s="39"/>
      <c r="D272" s="216" t="s">
        <v>133</v>
      </c>
      <c r="E272" s="39"/>
      <c r="F272" s="217" t="s">
        <v>590</v>
      </c>
      <c r="G272" s="39"/>
      <c r="H272" s="39"/>
      <c r="I272" s="218"/>
      <c r="J272" s="39"/>
      <c r="K272" s="39"/>
      <c r="L272" s="43"/>
      <c r="M272" s="219"/>
      <c r="N272" s="220"/>
      <c r="O272" s="83"/>
      <c r="P272" s="83"/>
      <c r="Q272" s="83"/>
      <c r="R272" s="83"/>
      <c r="S272" s="83"/>
      <c r="T272" s="84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6" t="s">
        <v>133</v>
      </c>
      <c r="AU272" s="16" t="s">
        <v>82</v>
      </c>
    </row>
    <row r="273" s="12" customFormat="1" ht="22.8" customHeight="1">
      <c r="A273" s="12"/>
      <c r="B273" s="187"/>
      <c r="C273" s="188"/>
      <c r="D273" s="189" t="s">
        <v>71</v>
      </c>
      <c r="E273" s="201" t="s">
        <v>591</v>
      </c>
      <c r="F273" s="201" t="s">
        <v>592</v>
      </c>
      <c r="G273" s="188"/>
      <c r="H273" s="188"/>
      <c r="I273" s="191"/>
      <c r="J273" s="202">
        <f>BK273</f>
        <v>0</v>
      </c>
      <c r="K273" s="188"/>
      <c r="L273" s="193"/>
      <c r="M273" s="194"/>
      <c r="N273" s="195"/>
      <c r="O273" s="195"/>
      <c r="P273" s="196">
        <f>SUM(P274:P277)</f>
        <v>0</v>
      </c>
      <c r="Q273" s="195"/>
      <c r="R273" s="196">
        <f>SUM(R274:R277)</f>
        <v>0.058606000000000005</v>
      </c>
      <c r="S273" s="195"/>
      <c r="T273" s="197">
        <f>SUM(T274:T277)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198" t="s">
        <v>82</v>
      </c>
      <c r="AT273" s="199" t="s">
        <v>71</v>
      </c>
      <c r="AU273" s="199" t="s">
        <v>80</v>
      </c>
      <c r="AY273" s="198" t="s">
        <v>123</v>
      </c>
      <c r="BK273" s="200">
        <f>SUM(BK274:BK277)</f>
        <v>0</v>
      </c>
    </row>
    <row r="274" s="2" customFormat="1" ht="33" customHeight="1">
      <c r="A274" s="37"/>
      <c r="B274" s="38"/>
      <c r="C274" s="203" t="s">
        <v>593</v>
      </c>
      <c r="D274" s="203" t="s">
        <v>126</v>
      </c>
      <c r="E274" s="204" t="s">
        <v>594</v>
      </c>
      <c r="F274" s="205" t="s">
        <v>595</v>
      </c>
      <c r="G274" s="206" t="s">
        <v>139</v>
      </c>
      <c r="H274" s="207">
        <v>117.212</v>
      </c>
      <c r="I274" s="208"/>
      <c r="J274" s="209">
        <f>ROUND(I274*H274,2)</f>
        <v>0</v>
      </c>
      <c r="K274" s="205" t="s">
        <v>130</v>
      </c>
      <c r="L274" s="43"/>
      <c r="M274" s="210" t="s">
        <v>19</v>
      </c>
      <c r="N274" s="211" t="s">
        <v>43</v>
      </c>
      <c r="O274" s="83"/>
      <c r="P274" s="212">
        <f>O274*H274</f>
        <v>0</v>
      </c>
      <c r="Q274" s="212">
        <v>0.00021000000000000001</v>
      </c>
      <c r="R274" s="212">
        <f>Q274*H274</f>
        <v>0.024614520000000001</v>
      </c>
      <c r="S274" s="212">
        <v>0</v>
      </c>
      <c r="T274" s="213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14" t="s">
        <v>194</v>
      </c>
      <c r="AT274" s="214" t="s">
        <v>126</v>
      </c>
      <c r="AU274" s="214" t="s">
        <v>82</v>
      </c>
      <c r="AY274" s="16" t="s">
        <v>123</v>
      </c>
      <c r="BE274" s="215">
        <f>IF(N274="základní",J274,0)</f>
        <v>0</v>
      </c>
      <c r="BF274" s="215">
        <f>IF(N274="snížená",J274,0)</f>
        <v>0</v>
      </c>
      <c r="BG274" s="215">
        <f>IF(N274="zákl. přenesená",J274,0)</f>
        <v>0</v>
      </c>
      <c r="BH274" s="215">
        <f>IF(N274="sníž. přenesená",J274,0)</f>
        <v>0</v>
      </c>
      <c r="BI274" s="215">
        <f>IF(N274="nulová",J274,0)</f>
        <v>0</v>
      </c>
      <c r="BJ274" s="16" t="s">
        <v>80</v>
      </c>
      <c r="BK274" s="215">
        <f>ROUND(I274*H274,2)</f>
        <v>0</v>
      </c>
      <c r="BL274" s="16" t="s">
        <v>194</v>
      </c>
      <c r="BM274" s="214" t="s">
        <v>596</v>
      </c>
    </row>
    <row r="275" s="2" customFormat="1">
      <c r="A275" s="37"/>
      <c r="B275" s="38"/>
      <c r="C275" s="39"/>
      <c r="D275" s="216" t="s">
        <v>133</v>
      </c>
      <c r="E275" s="39"/>
      <c r="F275" s="217" t="s">
        <v>597</v>
      </c>
      <c r="G275" s="39"/>
      <c r="H275" s="39"/>
      <c r="I275" s="218"/>
      <c r="J275" s="39"/>
      <c r="K275" s="39"/>
      <c r="L275" s="43"/>
      <c r="M275" s="219"/>
      <c r="N275" s="220"/>
      <c r="O275" s="83"/>
      <c r="P275" s="83"/>
      <c r="Q275" s="83"/>
      <c r="R275" s="83"/>
      <c r="S275" s="83"/>
      <c r="T275" s="84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6" t="s">
        <v>133</v>
      </c>
      <c r="AU275" s="16" t="s">
        <v>82</v>
      </c>
    </row>
    <row r="276" s="2" customFormat="1" ht="37.8" customHeight="1">
      <c r="A276" s="37"/>
      <c r="B276" s="38"/>
      <c r="C276" s="203" t="s">
        <v>598</v>
      </c>
      <c r="D276" s="203" t="s">
        <v>126</v>
      </c>
      <c r="E276" s="204" t="s">
        <v>599</v>
      </c>
      <c r="F276" s="205" t="s">
        <v>600</v>
      </c>
      <c r="G276" s="206" t="s">
        <v>139</v>
      </c>
      <c r="H276" s="207">
        <v>117.212</v>
      </c>
      <c r="I276" s="208"/>
      <c r="J276" s="209">
        <f>ROUND(I276*H276,2)</f>
        <v>0</v>
      </c>
      <c r="K276" s="205" t="s">
        <v>130</v>
      </c>
      <c r="L276" s="43"/>
      <c r="M276" s="210" t="s">
        <v>19</v>
      </c>
      <c r="N276" s="211" t="s">
        <v>43</v>
      </c>
      <c r="O276" s="83"/>
      <c r="P276" s="212">
        <f>O276*H276</f>
        <v>0</v>
      </c>
      <c r="Q276" s="212">
        <v>0.00029</v>
      </c>
      <c r="R276" s="212">
        <f>Q276*H276</f>
        <v>0.033991480000000004</v>
      </c>
      <c r="S276" s="212">
        <v>0</v>
      </c>
      <c r="T276" s="213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14" t="s">
        <v>194</v>
      </c>
      <c r="AT276" s="214" t="s">
        <v>126</v>
      </c>
      <c r="AU276" s="214" t="s">
        <v>82</v>
      </c>
      <c r="AY276" s="16" t="s">
        <v>123</v>
      </c>
      <c r="BE276" s="215">
        <f>IF(N276="základní",J276,0)</f>
        <v>0</v>
      </c>
      <c r="BF276" s="215">
        <f>IF(N276="snížená",J276,0)</f>
        <v>0</v>
      </c>
      <c r="BG276" s="215">
        <f>IF(N276="zákl. přenesená",J276,0)</f>
        <v>0</v>
      </c>
      <c r="BH276" s="215">
        <f>IF(N276="sníž. přenesená",J276,0)</f>
        <v>0</v>
      </c>
      <c r="BI276" s="215">
        <f>IF(N276="nulová",J276,0)</f>
        <v>0</v>
      </c>
      <c r="BJ276" s="16" t="s">
        <v>80</v>
      </c>
      <c r="BK276" s="215">
        <f>ROUND(I276*H276,2)</f>
        <v>0</v>
      </c>
      <c r="BL276" s="16" t="s">
        <v>194</v>
      </c>
      <c r="BM276" s="214" t="s">
        <v>601</v>
      </c>
    </row>
    <row r="277" s="2" customFormat="1">
      <c r="A277" s="37"/>
      <c r="B277" s="38"/>
      <c r="C277" s="39"/>
      <c r="D277" s="216" t="s">
        <v>133</v>
      </c>
      <c r="E277" s="39"/>
      <c r="F277" s="217" t="s">
        <v>602</v>
      </c>
      <c r="G277" s="39"/>
      <c r="H277" s="39"/>
      <c r="I277" s="218"/>
      <c r="J277" s="39"/>
      <c r="K277" s="39"/>
      <c r="L277" s="43"/>
      <c r="M277" s="219"/>
      <c r="N277" s="220"/>
      <c r="O277" s="83"/>
      <c r="P277" s="83"/>
      <c r="Q277" s="83"/>
      <c r="R277" s="83"/>
      <c r="S277" s="83"/>
      <c r="T277" s="84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16" t="s">
        <v>133</v>
      </c>
      <c r="AU277" s="16" t="s">
        <v>82</v>
      </c>
    </row>
    <row r="278" s="12" customFormat="1" ht="25.92" customHeight="1">
      <c r="A278" s="12"/>
      <c r="B278" s="187"/>
      <c r="C278" s="188"/>
      <c r="D278" s="189" t="s">
        <v>71</v>
      </c>
      <c r="E278" s="190" t="s">
        <v>603</v>
      </c>
      <c r="F278" s="190" t="s">
        <v>604</v>
      </c>
      <c r="G278" s="188"/>
      <c r="H278" s="188"/>
      <c r="I278" s="191"/>
      <c r="J278" s="192">
        <f>BK278</f>
        <v>0</v>
      </c>
      <c r="K278" s="188"/>
      <c r="L278" s="193"/>
      <c r="M278" s="194"/>
      <c r="N278" s="195"/>
      <c r="O278" s="195"/>
      <c r="P278" s="196">
        <f>SUM(P279:P281)</f>
        <v>0</v>
      </c>
      <c r="Q278" s="195"/>
      <c r="R278" s="196">
        <f>SUM(R279:R281)</f>
        <v>0</v>
      </c>
      <c r="S278" s="195"/>
      <c r="T278" s="197">
        <f>SUM(T279:T281)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98" t="s">
        <v>149</v>
      </c>
      <c r="AT278" s="199" t="s">
        <v>71</v>
      </c>
      <c r="AU278" s="199" t="s">
        <v>72</v>
      </c>
      <c r="AY278" s="198" t="s">
        <v>123</v>
      </c>
      <c r="BK278" s="200">
        <f>SUM(BK279:BK281)</f>
        <v>0</v>
      </c>
    </row>
    <row r="279" s="2" customFormat="1" ht="16.5" customHeight="1">
      <c r="A279" s="37"/>
      <c r="B279" s="38"/>
      <c r="C279" s="203" t="s">
        <v>605</v>
      </c>
      <c r="D279" s="203" t="s">
        <v>126</v>
      </c>
      <c r="E279" s="204" t="s">
        <v>606</v>
      </c>
      <c r="F279" s="205" t="s">
        <v>607</v>
      </c>
      <c r="G279" s="206" t="s">
        <v>608</v>
      </c>
      <c r="H279" s="207">
        <v>1</v>
      </c>
      <c r="I279" s="208"/>
      <c r="J279" s="209">
        <f>ROUND(I279*H279,2)</f>
        <v>0</v>
      </c>
      <c r="K279" s="205" t="s">
        <v>19</v>
      </c>
      <c r="L279" s="43"/>
      <c r="M279" s="210" t="s">
        <v>19</v>
      </c>
      <c r="N279" s="211" t="s">
        <v>43</v>
      </c>
      <c r="O279" s="83"/>
      <c r="P279" s="212">
        <f>O279*H279</f>
        <v>0</v>
      </c>
      <c r="Q279" s="212">
        <v>0</v>
      </c>
      <c r="R279" s="212">
        <f>Q279*H279</f>
        <v>0</v>
      </c>
      <c r="S279" s="212">
        <v>0</v>
      </c>
      <c r="T279" s="213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14" t="s">
        <v>609</v>
      </c>
      <c r="AT279" s="214" t="s">
        <v>126</v>
      </c>
      <c r="AU279" s="214" t="s">
        <v>80</v>
      </c>
      <c r="AY279" s="16" t="s">
        <v>123</v>
      </c>
      <c r="BE279" s="215">
        <f>IF(N279="základní",J279,0)</f>
        <v>0</v>
      </c>
      <c r="BF279" s="215">
        <f>IF(N279="snížená",J279,0)</f>
        <v>0</v>
      </c>
      <c r="BG279" s="215">
        <f>IF(N279="zákl. přenesená",J279,0)</f>
        <v>0</v>
      </c>
      <c r="BH279" s="215">
        <f>IF(N279="sníž. přenesená",J279,0)</f>
        <v>0</v>
      </c>
      <c r="BI279" s="215">
        <f>IF(N279="nulová",J279,0)</f>
        <v>0</v>
      </c>
      <c r="BJ279" s="16" t="s">
        <v>80</v>
      </c>
      <c r="BK279" s="215">
        <f>ROUND(I279*H279,2)</f>
        <v>0</v>
      </c>
      <c r="BL279" s="16" t="s">
        <v>609</v>
      </c>
      <c r="BM279" s="214" t="s">
        <v>610</v>
      </c>
    </row>
    <row r="280" s="2" customFormat="1" ht="16.5" customHeight="1">
      <c r="A280" s="37"/>
      <c r="B280" s="38"/>
      <c r="C280" s="203" t="s">
        <v>611</v>
      </c>
      <c r="D280" s="203" t="s">
        <v>126</v>
      </c>
      <c r="E280" s="204" t="s">
        <v>612</v>
      </c>
      <c r="F280" s="205" t="s">
        <v>613</v>
      </c>
      <c r="G280" s="206" t="s">
        <v>608</v>
      </c>
      <c r="H280" s="207">
        <v>1</v>
      </c>
      <c r="I280" s="208"/>
      <c r="J280" s="209">
        <f>ROUND(I280*H280,2)</f>
        <v>0</v>
      </c>
      <c r="K280" s="205" t="s">
        <v>19</v>
      </c>
      <c r="L280" s="43"/>
      <c r="M280" s="210" t="s">
        <v>19</v>
      </c>
      <c r="N280" s="211" t="s">
        <v>43</v>
      </c>
      <c r="O280" s="83"/>
      <c r="P280" s="212">
        <f>O280*H280</f>
        <v>0</v>
      </c>
      <c r="Q280" s="212">
        <v>0</v>
      </c>
      <c r="R280" s="212">
        <f>Q280*H280</f>
        <v>0</v>
      </c>
      <c r="S280" s="212">
        <v>0</v>
      </c>
      <c r="T280" s="213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14" t="s">
        <v>609</v>
      </c>
      <c r="AT280" s="214" t="s">
        <v>126</v>
      </c>
      <c r="AU280" s="214" t="s">
        <v>80</v>
      </c>
      <c r="AY280" s="16" t="s">
        <v>123</v>
      </c>
      <c r="BE280" s="215">
        <f>IF(N280="základní",J280,0)</f>
        <v>0</v>
      </c>
      <c r="BF280" s="215">
        <f>IF(N280="snížená",J280,0)</f>
        <v>0</v>
      </c>
      <c r="BG280" s="215">
        <f>IF(N280="zákl. přenesená",J280,0)</f>
        <v>0</v>
      </c>
      <c r="BH280" s="215">
        <f>IF(N280="sníž. přenesená",J280,0)</f>
        <v>0</v>
      </c>
      <c r="BI280" s="215">
        <f>IF(N280="nulová",J280,0)</f>
        <v>0</v>
      </c>
      <c r="BJ280" s="16" t="s">
        <v>80</v>
      </c>
      <c r="BK280" s="215">
        <f>ROUND(I280*H280,2)</f>
        <v>0</v>
      </c>
      <c r="BL280" s="16" t="s">
        <v>609</v>
      </c>
      <c r="BM280" s="214" t="s">
        <v>614</v>
      </c>
    </row>
    <row r="281" s="2" customFormat="1" ht="16.5" customHeight="1">
      <c r="A281" s="37"/>
      <c r="B281" s="38"/>
      <c r="C281" s="203" t="s">
        <v>615</v>
      </c>
      <c r="D281" s="203" t="s">
        <v>126</v>
      </c>
      <c r="E281" s="204" t="s">
        <v>616</v>
      </c>
      <c r="F281" s="205" t="s">
        <v>617</v>
      </c>
      <c r="G281" s="206" t="s">
        <v>608</v>
      </c>
      <c r="H281" s="207">
        <v>1</v>
      </c>
      <c r="I281" s="208"/>
      <c r="J281" s="209">
        <f>ROUND(I281*H281,2)</f>
        <v>0</v>
      </c>
      <c r="K281" s="205" t="s">
        <v>19</v>
      </c>
      <c r="L281" s="43"/>
      <c r="M281" s="233" t="s">
        <v>19</v>
      </c>
      <c r="N281" s="234" t="s">
        <v>43</v>
      </c>
      <c r="O281" s="235"/>
      <c r="P281" s="236">
        <f>O281*H281</f>
        <v>0</v>
      </c>
      <c r="Q281" s="236">
        <v>0</v>
      </c>
      <c r="R281" s="236">
        <f>Q281*H281</f>
        <v>0</v>
      </c>
      <c r="S281" s="236">
        <v>0</v>
      </c>
      <c r="T281" s="237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14" t="s">
        <v>609</v>
      </c>
      <c r="AT281" s="214" t="s">
        <v>126</v>
      </c>
      <c r="AU281" s="214" t="s">
        <v>80</v>
      </c>
      <c r="AY281" s="16" t="s">
        <v>123</v>
      </c>
      <c r="BE281" s="215">
        <f>IF(N281="základní",J281,0)</f>
        <v>0</v>
      </c>
      <c r="BF281" s="215">
        <f>IF(N281="snížená",J281,0)</f>
        <v>0</v>
      </c>
      <c r="BG281" s="215">
        <f>IF(N281="zákl. přenesená",J281,0)</f>
        <v>0</v>
      </c>
      <c r="BH281" s="215">
        <f>IF(N281="sníž. přenesená",J281,0)</f>
        <v>0</v>
      </c>
      <c r="BI281" s="215">
        <f>IF(N281="nulová",J281,0)</f>
        <v>0</v>
      </c>
      <c r="BJ281" s="16" t="s">
        <v>80</v>
      </c>
      <c r="BK281" s="215">
        <f>ROUND(I281*H281,2)</f>
        <v>0</v>
      </c>
      <c r="BL281" s="16" t="s">
        <v>609</v>
      </c>
      <c r="BM281" s="214" t="s">
        <v>618</v>
      </c>
    </row>
    <row r="282" s="2" customFormat="1" ht="6.96" customHeight="1">
      <c r="A282" s="37"/>
      <c r="B282" s="58"/>
      <c r="C282" s="59"/>
      <c r="D282" s="59"/>
      <c r="E282" s="59"/>
      <c r="F282" s="59"/>
      <c r="G282" s="59"/>
      <c r="H282" s="59"/>
      <c r="I282" s="59"/>
      <c r="J282" s="59"/>
      <c r="K282" s="59"/>
      <c r="L282" s="43"/>
      <c r="M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</row>
  </sheetData>
  <sheetProtection sheet="1" autoFilter="0" formatColumns="0" formatRows="0" objects="1" scenarios="1" spinCount="100000" saltValue="8Z5ZQ120+vDZuLptR2rYdz+6wvevnFvcbTTJtI3s7NEmFrsXM9yWmJcnZkPjXtX5lwqYbPadWqyuN3sl8jj7sA==" hashValue="qhsfEK68/iR/uzoHSFrBTZjGtn8Pdm/V91nESiRbgy9le1qTdAoaXFq9WKPTQbfnv+pCq3CenJGbmWkOtg2MOg==" algorithmName="SHA-512" password="CC35"/>
  <autoFilter ref="C93:K281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8" r:id="rId1" display="https://podminky.urs.cz/item/CS_URS_2024_02/317235811"/>
    <hyperlink ref="F101" r:id="rId2" display="https://podminky.urs.cz/item/CS_URS_2024_02/612131100"/>
    <hyperlink ref="F103" r:id="rId3" display="https://podminky.urs.cz/item/CS_URS_2024_02/612321141"/>
    <hyperlink ref="F107" r:id="rId4" display="https://podminky.urs.cz/item/CS_URS_2024_01/622325201"/>
    <hyperlink ref="F109" r:id="rId5" display="https://podminky.urs.cz/item/CS_URS_2024_01/622325311"/>
    <hyperlink ref="F112" r:id="rId6" display="https://podminky.urs.cz/item/CS_URS_2024_02/941211111"/>
    <hyperlink ref="F114" r:id="rId7" display="https://podminky.urs.cz/item/CS_URS_2024_02/941211111"/>
    <hyperlink ref="F116" r:id="rId8" display="https://podminky.urs.cz/item/CS_URS_2024_02/941211211"/>
    <hyperlink ref="F118" r:id="rId9" display="https://podminky.urs.cz/item/CS_URS_2024_02/941211211"/>
    <hyperlink ref="F120" r:id="rId10" display="https://podminky.urs.cz/item/CS_URS_2024_02/941211811"/>
    <hyperlink ref="F122" r:id="rId11" display="https://podminky.urs.cz/item/CS_URS_2024_02/941211811"/>
    <hyperlink ref="F124" r:id="rId12" display="https://podminky.urs.cz/item/CS_URS_2024_02/943121111"/>
    <hyperlink ref="F126" r:id="rId13" display="https://podminky.urs.cz/item/CS_URS_2024_02/943121211"/>
    <hyperlink ref="F128" r:id="rId14" display="https://podminky.urs.cz/item/CS_URS_2024_02/943121821"/>
    <hyperlink ref="F130" r:id="rId15" display="https://podminky.urs.cz/item/CS_URS_2024_02/949221111"/>
    <hyperlink ref="F132" r:id="rId16" display="https://podminky.urs.cz/item/CS_URS_2024_02/949221211"/>
    <hyperlink ref="F134" r:id="rId17" display="https://podminky.urs.cz/item/CS_URS_2024_02/949221811"/>
    <hyperlink ref="F136" r:id="rId18" display="https://podminky.urs.cz/item/CS_URS_2024_02/952901221"/>
    <hyperlink ref="F138" r:id="rId19" display="https://podminky.urs.cz/item/CS_URS_2024_02/966031313"/>
    <hyperlink ref="F140" r:id="rId20" display="https://podminky.urs.cz/item/CS_URS_2024_02/971033581"/>
    <hyperlink ref="F142" r:id="rId21" display="https://podminky.urs.cz/item/CS_URS_2024_02/975074131"/>
    <hyperlink ref="F144" r:id="rId22" display="https://podminky.urs.cz/item/CS_URS_2024_02/975078131"/>
    <hyperlink ref="F146" r:id="rId23" display="https://podminky.urs.cz/item/CS_URS_2024_01/978015321"/>
    <hyperlink ref="F149" r:id="rId24" display="https://podminky.urs.cz/item/CS_URS_2024_02/997013213"/>
    <hyperlink ref="F151" r:id="rId25" display="https://podminky.urs.cz/item/CS_URS_2024_02/997013501"/>
    <hyperlink ref="F153" r:id="rId26" display="https://podminky.urs.cz/item/CS_URS_2024_02/997013509"/>
    <hyperlink ref="F155" r:id="rId27" display="https://podminky.urs.cz/item/CS_URS_2024_02/997013631"/>
    <hyperlink ref="F158" r:id="rId28" display="https://podminky.urs.cz/item/CS_URS_2024_02/998018002"/>
    <hyperlink ref="F164" r:id="rId29" display="https://podminky.urs.cz/item/CS_URS_2024_02/762085103"/>
    <hyperlink ref="F167" r:id="rId30" display="https://podminky.urs.cz/item/CS_URS_2024_02/762085112"/>
    <hyperlink ref="F171" r:id="rId31" display="https://podminky.urs.cz/item/CS_URS_2024_02/762085811"/>
    <hyperlink ref="F173" r:id="rId32" display="https://podminky.urs.cz/item/CS_URS_2024_02/762086111"/>
    <hyperlink ref="F176" r:id="rId33" display="https://podminky.urs.cz/item/CS_URS_2024_02/762331921"/>
    <hyperlink ref="F178" r:id="rId34" display="https://podminky.urs.cz/item/CS_URS_2024_02/762331951"/>
    <hyperlink ref="F180" r:id="rId35" display="https://podminky.urs.cz/item/CS_URS_2024_02/762332922"/>
    <hyperlink ref="F184" r:id="rId36" display="https://podminky.urs.cz/item/CS_URS_2024_02/762341210"/>
    <hyperlink ref="F190" r:id="rId37" display="https://podminky.urs.cz/item/CS_URS_2024_02/762342214"/>
    <hyperlink ref="F194" r:id="rId38" display="https://podminky.urs.cz/item/CS_URS_2024_02/762395000"/>
    <hyperlink ref="F196" r:id="rId39" display="https://podminky.urs.cz/item/CS_URS_2024_02/762524104"/>
    <hyperlink ref="F199" r:id="rId40" display="https://podminky.urs.cz/item/CS_URS_2024_02/762595001"/>
    <hyperlink ref="F201" r:id="rId41" display="https://podminky.urs.cz/item/CS_URS_2024_02/762822150"/>
    <hyperlink ref="F204" r:id="rId42" display="https://podminky.urs.cz/item/CS_URS_2024_02/762822850"/>
    <hyperlink ref="F206" r:id="rId43" display="https://podminky.urs.cz/item/CS_URS_2024_02/762841812"/>
    <hyperlink ref="F208" r:id="rId44" display="https://podminky.urs.cz/item/CS_URS_2024_02/762895000"/>
    <hyperlink ref="F211" r:id="rId45" display="https://podminky.urs.cz/item/CS_URS_2024_02/998762122"/>
    <hyperlink ref="F214" r:id="rId46" display="https://podminky.urs.cz/item/CS_URS_2024_02/763131414"/>
    <hyperlink ref="F216" r:id="rId47" display="https://podminky.urs.cz/item/CS_URS_2024_02/763131714"/>
    <hyperlink ref="F218" r:id="rId48" display="https://podminky.urs.cz/item/CS_URS_2024_02/763131721"/>
    <hyperlink ref="F220" r:id="rId49" display="https://podminky.urs.cz/item/CS_URS_2024_02/763131722"/>
    <hyperlink ref="F223" r:id="rId50" display="https://podminky.urs.cz/item/CS_URS_2024_02/998763332"/>
    <hyperlink ref="F226" r:id="rId51" display="https://podminky.urs.cz/item/CS_URS_2024_02/764001821"/>
    <hyperlink ref="F228" r:id="rId52" display="https://podminky.urs.cz/item/CS_URS_2024_02/764004803"/>
    <hyperlink ref="F230" r:id="rId53" display="https://podminky.urs.cz/item/CS_URS_2024_02/764241414"/>
    <hyperlink ref="F232" r:id="rId54" display="https://podminky.urs.cz/item/CS_URS_2024_02/764242433"/>
    <hyperlink ref="F234" r:id="rId55" display="https://podminky.urs.cz/item/CS_URS_2024_02/764242453"/>
    <hyperlink ref="F236" r:id="rId56" display="https://podminky.urs.cz/item/CS_URS_2024_02/764244304"/>
    <hyperlink ref="F238" r:id="rId57" display="https://podminky.urs.cz/item/CS_URS_2024_02/764501103"/>
    <hyperlink ref="F241" r:id="rId58" display="https://podminky.urs.cz/item/CS_URS_2024_02/764501105"/>
    <hyperlink ref="F244" r:id="rId59" display="https://podminky.urs.cz/item/CS_URS_2024_02/998764122"/>
    <hyperlink ref="F247" r:id="rId60" display="https://podminky.urs.cz/item/CS_URS_2024_02/765131021"/>
    <hyperlink ref="F251" r:id="rId61" display="https://podminky.urs.cz/item/CS_URS_2024_02/765131291"/>
    <hyperlink ref="F253" r:id="rId62" display="https://podminky.urs.cz/item/CS_URS_2024_02/765191013"/>
    <hyperlink ref="F256" r:id="rId63" display="https://podminky.urs.cz/item/CS_URS_2024_02/765191023"/>
    <hyperlink ref="F259" r:id="rId64" display="https://podminky.urs.cz/item/CS_URS_2024_02/765192001"/>
    <hyperlink ref="F261" r:id="rId65" display="https://podminky.urs.cz/item/CS_URS_2024_02/998765122"/>
    <hyperlink ref="F264" r:id="rId66" display="https://podminky.urs.cz/item/CS_URS_2024_02/783201201"/>
    <hyperlink ref="F266" r:id="rId67" display="https://podminky.urs.cz/item/CS_URS_2024_02/783213021"/>
    <hyperlink ref="F268" r:id="rId68" display="https://podminky.urs.cz/item/CS_URS_2024_02/783214121"/>
    <hyperlink ref="F270" r:id="rId69" display="https://podminky.urs.cz/item/CS_URS_2024_02/783823137"/>
    <hyperlink ref="F272" r:id="rId70" display="https://podminky.urs.cz/item/CS_URS_2024_02/783827127"/>
    <hyperlink ref="F275" r:id="rId71" display="https://podminky.urs.cz/item/CS_URS_2024_02/784181103"/>
    <hyperlink ref="F277" r:id="rId72" display="https://podminky.urs.cz/item/CS_URS_2024_02/78422110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82</v>
      </c>
    </row>
    <row r="4" s="1" customFormat="1" ht="24.96" customHeight="1">
      <c r="B4" s="19"/>
      <c r="D4" s="129" t="s">
        <v>86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Kostel sv. Vojtěcha v Liberci - Ostašově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87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619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14. 11. 2024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19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27</v>
      </c>
      <c r="F15" s="37"/>
      <c r="G15" s="37"/>
      <c r="H15" s="37"/>
      <c r="I15" s="131" t="s">
        <v>28</v>
      </c>
      <c r="J15" s="135" t="s">
        <v>19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29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28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31</v>
      </c>
      <c r="E20" s="37"/>
      <c r="F20" s="37"/>
      <c r="G20" s="37"/>
      <c r="H20" s="37"/>
      <c r="I20" s="131" t="s">
        <v>26</v>
      </c>
      <c r="J20" s="135" t="s">
        <v>19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32</v>
      </c>
      <c r="F21" s="37"/>
      <c r="G21" s="37"/>
      <c r="H21" s="37"/>
      <c r="I21" s="131" t="s">
        <v>28</v>
      </c>
      <c r="J21" s="135" t="s">
        <v>19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34</v>
      </c>
      <c r="E23" s="37"/>
      <c r="F23" s="37"/>
      <c r="G23" s="37"/>
      <c r="H23" s="37"/>
      <c r="I23" s="131" t="s">
        <v>26</v>
      </c>
      <c r="J23" s="135" t="s">
        <v>19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35</v>
      </c>
      <c r="F24" s="37"/>
      <c r="G24" s="37"/>
      <c r="H24" s="37"/>
      <c r="I24" s="131" t="s">
        <v>28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36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38</v>
      </c>
      <c r="E30" s="37"/>
      <c r="F30" s="37"/>
      <c r="G30" s="37"/>
      <c r="H30" s="37"/>
      <c r="I30" s="37"/>
      <c r="J30" s="143">
        <f>ROUND(J95,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40</v>
      </c>
      <c r="G32" s="37"/>
      <c r="H32" s="37"/>
      <c r="I32" s="144" t="s">
        <v>39</v>
      </c>
      <c r="J32" s="144" t="s">
        <v>41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42</v>
      </c>
      <c r="E33" s="131" t="s">
        <v>43</v>
      </c>
      <c r="F33" s="146">
        <f>ROUND((SUM(BE95:BE228)),  2)</f>
        <v>0</v>
      </c>
      <c r="G33" s="37"/>
      <c r="H33" s="37"/>
      <c r="I33" s="147">
        <v>0.20999999999999999</v>
      </c>
      <c r="J33" s="146">
        <f>ROUND(((SUM(BE95:BE228))*I33),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44</v>
      </c>
      <c r="F34" s="146">
        <f>ROUND((SUM(BF95:BF228)),  2)</f>
        <v>0</v>
      </c>
      <c r="G34" s="37"/>
      <c r="H34" s="37"/>
      <c r="I34" s="147">
        <v>0.12</v>
      </c>
      <c r="J34" s="146">
        <f>ROUND(((SUM(BF95:BF228))*I34),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45</v>
      </c>
      <c r="F35" s="146">
        <f>ROUND((SUM(BG95:BG228)),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46</v>
      </c>
      <c r="F36" s="146">
        <f>ROUND((SUM(BH95:BH228)),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47</v>
      </c>
      <c r="F37" s="146">
        <f>ROUND((SUM(BI95:BI228)),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48</v>
      </c>
      <c r="E39" s="150"/>
      <c r="F39" s="150"/>
      <c r="G39" s="151" t="s">
        <v>49</v>
      </c>
      <c r="H39" s="152" t="s">
        <v>50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89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Kostel sv. Vojtěcha v Liberci - Ostašově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87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02 - Přístavba - replika břidlice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Liberec - Ostašov</v>
      </c>
      <c r="G52" s="39"/>
      <c r="H52" s="39"/>
      <c r="I52" s="31" t="s">
        <v>23</v>
      </c>
      <c r="J52" s="71" t="str">
        <f>IF(J12="","",J12)</f>
        <v>14. 11. 2024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40.05" customHeight="1">
      <c r="A54" s="37"/>
      <c r="B54" s="38"/>
      <c r="C54" s="31" t="s">
        <v>25</v>
      </c>
      <c r="D54" s="39"/>
      <c r="E54" s="39"/>
      <c r="F54" s="26" t="str">
        <f>E15</f>
        <v>STATUTÁRNÍ MĚSTO LIBEREC</v>
      </c>
      <c r="G54" s="39"/>
      <c r="H54" s="39"/>
      <c r="I54" s="31" t="s">
        <v>31</v>
      </c>
      <c r="J54" s="35" t="str">
        <f>E21</f>
        <v xml:space="preserve">AGRAL PLAST spol. s r.o., Chrastavská 46, Liberec 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34</v>
      </c>
      <c r="J55" s="35" t="str">
        <f>E24</f>
        <v>Zuzana Morávková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90</v>
      </c>
      <c r="D57" s="161"/>
      <c r="E57" s="161"/>
      <c r="F57" s="161"/>
      <c r="G57" s="161"/>
      <c r="H57" s="161"/>
      <c r="I57" s="161"/>
      <c r="J57" s="162" t="s">
        <v>91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70</v>
      </c>
      <c r="D59" s="39"/>
      <c r="E59" s="39"/>
      <c r="F59" s="39"/>
      <c r="G59" s="39"/>
      <c r="H59" s="39"/>
      <c r="I59" s="39"/>
      <c r="J59" s="101">
        <f>J95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92</v>
      </c>
    </row>
    <row r="60" s="9" customFormat="1" ht="24.96" customHeight="1">
      <c r="A60" s="9"/>
      <c r="B60" s="164"/>
      <c r="C60" s="165"/>
      <c r="D60" s="166" t="s">
        <v>93</v>
      </c>
      <c r="E60" s="167"/>
      <c r="F60" s="167"/>
      <c r="G60" s="167"/>
      <c r="H60" s="167"/>
      <c r="I60" s="167"/>
      <c r="J60" s="168">
        <f>J96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94</v>
      </c>
      <c r="E61" s="173"/>
      <c r="F61" s="173"/>
      <c r="G61" s="173"/>
      <c r="H61" s="173"/>
      <c r="I61" s="173"/>
      <c r="J61" s="174">
        <f>J97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620</v>
      </c>
      <c r="E62" s="173"/>
      <c r="F62" s="173"/>
      <c r="G62" s="173"/>
      <c r="H62" s="173"/>
      <c r="I62" s="173"/>
      <c r="J62" s="174">
        <f>J100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95</v>
      </c>
      <c r="E63" s="173"/>
      <c r="F63" s="173"/>
      <c r="G63" s="173"/>
      <c r="H63" s="173"/>
      <c r="I63" s="173"/>
      <c r="J63" s="174">
        <f>J103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96</v>
      </c>
      <c r="E64" s="173"/>
      <c r="F64" s="173"/>
      <c r="G64" s="173"/>
      <c r="H64" s="173"/>
      <c r="I64" s="173"/>
      <c r="J64" s="174">
        <f>J108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0"/>
      <c r="C65" s="171"/>
      <c r="D65" s="172" t="s">
        <v>97</v>
      </c>
      <c r="E65" s="173"/>
      <c r="F65" s="173"/>
      <c r="G65" s="173"/>
      <c r="H65" s="173"/>
      <c r="I65" s="173"/>
      <c r="J65" s="174">
        <f>J123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0"/>
      <c r="C66" s="171"/>
      <c r="D66" s="172" t="s">
        <v>98</v>
      </c>
      <c r="E66" s="173"/>
      <c r="F66" s="173"/>
      <c r="G66" s="173"/>
      <c r="H66" s="173"/>
      <c r="I66" s="173"/>
      <c r="J66" s="174">
        <f>J132</f>
        <v>0</v>
      </c>
      <c r="K66" s="171"/>
      <c r="L66" s="17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4"/>
      <c r="C67" s="165"/>
      <c r="D67" s="166" t="s">
        <v>99</v>
      </c>
      <c r="E67" s="167"/>
      <c r="F67" s="167"/>
      <c r="G67" s="167"/>
      <c r="H67" s="167"/>
      <c r="I67" s="167"/>
      <c r="J67" s="168">
        <f>J135</f>
        <v>0</v>
      </c>
      <c r="K67" s="165"/>
      <c r="L67" s="16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0"/>
      <c r="C68" s="171"/>
      <c r="D68" s="172" t="s">
        <v>100</v>
      </c>
      <c r="E68" s="173"/>
      <c r="F68" s="173"/>
      <c r="G68" s="173"/>
      <c r="H68" s="173"/>
      <c r="I68" s="173"/>
      <c r="J68" s="174">
        <f>J136</f>
        <v>0</v>
      </c>
      <c r="K68" s="171"/>
      <c r="L68" s="17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0"/>
      <c r="C69" s="171"/>
      <c r="D69" s="172" t="s">
        <v>101</v>
      </c>
      <c r="E69" s="173"/>
      <c r="F69" s="173"/>
      <c r="G69" s="173"/>
      <c r="H69" s="173"/>
      <c r="I69" s="173"/>
      <c r="J69" s="174">
        <f>J138</f>
        <v>0</v>
      </c>
      <c r="K69" s="171"/>
      <c r="L69" s="17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0"/>
      <c r="C70" s="171"/>
      <c r="D70" s="172" t="s">
        <v>102</v>
      </c>
      <c r="E70" s="173"/>
      <c r="F70" s="173"/>
      <c r="G70" s="173"/>
      <c r="H70" s="173"/>
      <c r="I70" s="173"/>
      <c r="J70" s="174">
        <f>J169</f>
        <v>0</v>
      </c>
      <c r="K70" s="171"/>
      <c r="L70" s="17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0"/>
      <c r="C71" s="171"/>
      <c r="D71" s="172" t="s">
        <v>103</v>
      </c>
      <c r="E71" s="173"/>
      <c r="F71" s="173"/>
      <c r="G71" s="173"/>
      <c r="H71" s="173"/>
      <c r="I71" s="173"/>
      <c r="J71" s="174">
        <f>J176</f>
        <v>0</v>
      </c>
      <c r="K71" s="171"/>
      <c r="L71" s="17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0"/>
      <c r="C72" s="171"/>
      <c r="D72" s="172" t="s">
        <v>104</v>
      </c>
      <c r="E72" s="173"/>
      <c r="F72" s="173"/>
      <c r="G72" s="173"/>
      <c r="H72" s="173"/>
      <c r="I72" s="173"/>
      <c r="J72" s="174">
        <f>J199</f>
        <v>0</v>
      </c>
      <c r="K72" s="171"/>
      <c r="L72" s="17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0"/>
      <c r="C73" s="171"/>
      <c r="D73" s="172" t="s">
        <v>105</v>
      </c>
      <c r="E73" s="173"/>
      <c r="F73" s="173"/>
      <c r="G73" s="173"/>
      <c r="H73" s="173"/>
      <c r="I73" s="173"/>
      <c r="J73" s="174">
        <f>J213</f>
        <v>0</v>
      </c>
      <c r="K73" s="171"/>
      <c r="L73" s="17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0"/>
      <c r="C74" s="171"/>
      <c r="D74" s="172" t="s">
        <v>106</v>
      </c>
      <c r="E74" s="173"/>
      <c r="F74" s="173"/>
      <c r="G74" s="173"/>
      <c r="H74" s="173"/>
      <c r="I74" s="173"/>
      <c r="J74" s="174">
        <f>J220</f>
        <v>0</v>
      </c>
      <c r="K74" s="171"/>
      <c r="L74" s="175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64"/>
      <c r="C75" s="165"/>
      <c r="D75" s="166" t="s">
        <v>107</v>
      </c>
      <c r="E75" s="167"/>
      <c r="F75" s="167"/>
      <c r="G75" s="167"/>
      <c r="H75" s="167"/>
      <c r="I75" s="167"/>
      <c r="J75" s="168">
        <f>J225</f>
        <v>0</v>
      </c>
      <c r="K75" s="165"/>
      <c r="L75" s="16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2" customFormat="1" ht="21.84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6.96" customHeight="1">
      <c r="A77" s="37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13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59" t="str">
        <f>E7</f>
        <v>Kostel sv. Vojtěcha v Liberci - Ostašově</v>
      </c>
      <c r="F85" s="31"/>
      <c r="G85" s="31"/>
      <c r="H85" s="31"/>
      <c r="I85" s="39"/>
      <c r="J85" s="39"/>
      <c r="K85" s="39"/>
      <c r="L85" s="13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87</v>
      </c>
      <c r="D86" s="39"/>
      <c r="E86" s="39"/>
      <c r="F86" s="39"/>
      <c r="G86" s="39"/>
      <c r="H86" s="39"/>
      <c r="I86" s="39"/>
      <c r="J86" s="39"/>
      <c r="K86" s="39"/>
      <c r="L86" s="13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68" t="str">
        <f>E9</f>
        <v>02 - Přístavba - replika břidlice</v>
      </c>
      <c r="F87" s="39"/>
      <c r="G87" s="39"/>
      <c r="H87" s="39"/>
      <c r="I87" s="39"/>
      <c r="J87" s="39"/>
      <c r="K87" s="39"/>
      <c r="L87" s="13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3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21</v>
      </c>
      <c r="D89" s="39"/>
      <c r="E89" s="39"/>
      <c r="F89" s="26" t="str">
        <f>F12</f>
        <v>Liberec - Ostašov</v>
      </c>
      <c r="G89" s="39"/>
      <c r="H89" s="39"/>
      <c r="I89" s="31" t="s">
        <v>23</v>
      </c>
      <c r="J89" s="71" t="str">
        <f>IF(J12="","",J12)</f>
        <v>14. 11. 2024</v>
      </c>
      <c r="K89" s="39"/>
      <c r="L89" s="13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3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25</v>
      </c>
      <c r="D91" s="39"/>
      <c r="E91" s="39"/>
      <c r="F91" s="26" t="str">
        <f>E15</f>
        <v>STATUTÁRNÍ MĚSTO LIBEREC</v>
      </c>
      <c r="G91" s="39"/>
      <c r="H91" s="39"/>
      <c r="I91" s="31" t="s">
        <v>31</v>
      </c>
      <c r="J91" s="35" t="str">
        <f>E21</f>
        <v xml:space="preserve">AGRAL PLAST spol. s r.o., Chrastavská 46, Liberec </v>
      </c>
      <c r="K91" s="39"/>
      <c r="L91" s="133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Zuzana Morávková</v>
      </c>
      <c r="K92" s="39"/>
      <c r="L92" s="133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33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11" customFormat="1" ht="29.28" customHeight="1">
      <c r="A94" s="176"/>
      <c r="B94" s="177"/>
      <c r="C94" s="178" t="s">
        <v>109</v>
      </c>
      <c r="D94" s="179" t="s">
        <v>57</v>
      </c>
      <c r="E94" s="179" t="s">
        <v>53</v>
      </c>
      <c r="F94" s="179" t="s">
        <v>54</v>
      </c>
      <c r="G94" s="179" t="s">
        <v>110</v>
      </c>
      <c r="H94" s="179" t="s">
        <v>111</v>
      </c>
      <c r="I94" s="179" t="s">
        <v>112</v>
      </c>
      <c r="J94" s="179" t="s">
        <v>91</v>
      </c>
      <c r="K94" s="180" t="s">
        <v>113</v>
      </c>
      <c r="L94" s="181"/>
      <c r="M94" s="91" t="s">
        <v>19</v>
      </c>
      <c r="N94" s="92" t="s">
        <v>42</v>
      </c>
      <c r="O94" s="92" t="s">
        <v>114</v>
      </c>
      <c r="P94" s="92" t="s">
        <v>115</v>
      </c>
      <c r="Q94" s="92" t="s">
        <v>116</v>
      </c>
      <c r="R94" s="92" t="s">
        <v>117</v>
      </c>
      <c r="S94" s="92" t="s">
        <v>118</v>
      </c>
      <c r="T94" s="93" t="s">
        <v>119</v>
      </c>
      <c r="U94" s="176"/>
      <c r="V94" s="176"/>
      <c r="W94" s="176"/>
      <c r="X94" s="176"/>
      <c r="Y94" s="176"/>
      <c r="Z94" s="176"/>
      <c r="AA94" s="176"/>
      <c r="AB94" s="176"/>
      <c r="AC94" s="176"/>
      <c r="AD94" s="176"/>
      <c r="AE94" s="176"/>
    </row>
    <row r="95" s="2" customFormat="1" ht="22.8" customHeight="1">
      <c r="A95" s="37"/>
      <c r="B95" s="38"/>
      <c r="C95" s="98" t="s">
        <v>120</v>
      </c>
      <c r="D95" s="39"/>
      <c r="E95" s="39"/>
      <c r="F95" s="39"/>
      <c r="G95" s="39"/>
      <c r="H95" s="39"/>
      <c r="I95" s="39"/>
      <c r="J95" s="182">
        <f>BK95</f>
        <v>0</v>
      </c>
      <c r="K95" s="39"/>
      <c r="L95" s="43"/>
      <c r="M95" s="94"/>
      <c r="N95" s="183"/>
      <c r="O95" s="95"/>
      <c r="P95" s="184">
        <f>P96+P135+P225</f>
        <v>0</v>
      </c>
      <c r="Q95" s="95"/>
      <c r="R95" s="184">
        <f>R96+R135+R225</f>
        <v>3.0772446599999999</v>
      </c>
      <c r="S95" s="95"/>
      <c r="T95" s="185">
        <f>T96+T135+T225</f>
        <v>3.3716526000000004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6" t="s">
        <v>71</v>
      </c>
      <c r="AU95" s="16" t="s">
        <v>92</v>
      </c>
      <c r="BK95" s="186">
        <f>BK96+BK135+BK225</f>
        <v>0</v>
      </c>
    </row>
    <row r="96" s="12" customFormat="1" ht="25.92" customHeight="1">
      <c r="A96" s="12"/>
      <c r="B96" s="187"/>
      <c r="C96" s="188"/>
      <c r="D96" s="189" t="s">
        <v>71</v>
      </c>
      <c r="E96" s="190" t="s">
        <v>121</v>
      </c>
      <c r="F96" s="190" t="s">
        <v>122</v>
      </c>
      <c r="G96" s="188"/>
      <c r="H96" s="188"/>
      <c r="I96" s="191"/>
      <c r="J96" s="192">
        <f>BK96</f>
        <v>0</v>
      </c>
      <c r="K96" s="188"/>
      <c r="L96" s="193"/>
      <c r="M96" s="194"/>
      <c r="N96" s="195"/>
      <c r="O96" s="195"/>
      <c r="P96" s="196">
        <f>P97+P100+P103+P108+P123+P132</f>
        <v>0</v>
      </c>
      <c r="Q96" s="195"/>
      <c r="R96" s="196">
        <f>R97+R100+R103+R108+R123+R132</f>
        <v>1.3480487999999999</v>
      </c>
      <c r="S96" s="195"/>
      <c r="T96" s="197">
        <f>T97+T100+T103+T108+T123+T132</f>
        <v>1.2332550000000002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98" t="s">
        <v>80</v>
      </c>
      <c r="AT96" s="199" t="s">
        <v>71</v>
      </c>
      <c r="AU96" s="199" t="s">
        <v>72</v>
      </c>
      <c r="AY96" s="198" t="s">
        <v>123</v>
      </c>
      <c r="BK96" s="200">
        <f>BK97+BK100+BK103+BK108+BK123+BK132</f>
        <v>0</v>
      </c>
    </row>
    <row r="97" s="12" customFormat="1" ht="22.8" customHeight="1">
      <c r="A97" s="12"/>
      <c r="B97" s="187"/>
      <c r="C97" s="188"/>
      <c r="D97" s="189" t="s">
        <v>71</v>
      </c>
      <c r="E97" s="201" t="s">
        <v>124</v>
      </c>
      <c r="F97" s="201" t="s">
        <v>125</v>
      </c>
      <c r="G97" s="188"/>
      <c r="H97" s="188"/>
      <c r="I97" s="191"/>
      <c r="J97" s="202">
        <f>BK97</f>
        <v>0</v>
      </c>
      <c r="K97" s="188"/>
      <c r="L97" s="193"/>
      <c r="M97" s="194"/>
      <c r="N97" s="195"/>
      <c r="O97" s="195"/>
      <c r="P97" s="196">
        <f>SUM(P98:P99)</f>
        <v>0</v>
      </c>
      <c r="Q97" s="195"/>
      <c r="R97" s="196">
        <f>SUM(R98:R99)</f>
        <v>0.85778736</v>
      </c>
      <c r="S97" s="195"/>
      <c r="T97" s="197">
        <f>SUM(T98:T99)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98" t="s">
        <v>80</v>
      </c>
      <c r="AT97" s="199" t="s">
        <v>71</v>
      </c>
      <c r="AU97" s="199" t="s">
        <v>80</v>
      </c>
      <c r="AY97" s="198" t="s">
        <v>123</v>
      </c>
      <c r="BK97" s="200">
        <f>SUM(BK98:BK99)</f>
        <v>0</v>
      </c>
    </row>
    <row r="98" s="2" customFormat="1" ht="37.8" customHeight="1">
      <c r="A98" s="37"/>
      <c r="B98" s="38"/>
      <c r="C98" s="203" t="s">
        <v>80</v>
      </c>
      <c r="D98" s="203" t="s">
        <v>126</v>
      </c>
      <c r="E98" s="204" t="s">
        <v>621</v>
      </c>
      <c r="F98" s="205" t="s">
        <v>622</v>
      </c>
      <c r="G98" s="206" t="s">
        <v>139</v>
      </c>
      <c r="H98" s="207">
        <v>3.1619999999999999</v>
      </c>
      <c r="I98" s="208"/>
      <c r="J98" s="209">
        <f>ROUND(I98*H98,2)</f>
        <v>0</v>
      </c>
      <c r="K98" s="205" t="s">
        <v>130</v>
      </c>
      <c r="L98" s="43"/>
      <c r="M98" s="210" t="s">
        <v>19</v>
      </c>
      <c r="N98" s="211" t="s">
        <v>43</v>
      </c>
      <c r="O98" s="83"/>
      <c r="P98" s="212">
        <f>O98*H98</f>
        <v>0</v>
      </c>
      <c r="Q98" s="212">
        <v>0.27128000000000002</v>
      </c>
      <c r="R98" s="212">
        <f>Q98*H98</f>
        <v>0.85778736</v>
      </c>
      <c r="S98" s="212">
        <v>0</v>
      </c>
      <c r="T98" s="213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14" t="s">
        <v>131</v>
      </c>
      <c r="AT98" s="214" t="s">
        <v>126</v>
      </c>
      <c r="AU98" s="214" t="s">
        <v>82</v>
      </c>
      <c r="AY98" s="16" t="s">
        <v>123</v>
      </c>
      <c r="BE98" s="215">
        <f>IF(N98="základní",J98,0)</f>
        <v>0</v>
      </c>
      <c r="BF98" s="215">
        <f>IF(N98="snížená",J98,0)</f>
        <v>0</v>
      </c>
      <c r="BG98" s="215">
        <f>IF(N98="zákl. přenesená",J98,0)</f>
        <v>0</v>
      </c>
      <c r="BH98" s="215">
        <f>IF(N98="sníž. přenesená",J98,0)</f>
        <v>0</v>
      </c>
      <c r="BI98" s="215">
        <f>IF(N98="nulová",J98,0)</f>
        <v>0</v>
      </c>
      <c r="BJ98" s="16" t="s">
        <v>80</v>
      </c>
      <c r="BK98" s="215">
        <f>ROUND(I98*H98,2)</f>
        <v>0</v>
      </c>
      <c r="BL98" s="16" t="s">
        <v>131</v>
      </c>
      <c r="BM98" s="214" t="s">
        <v>623</v>
      </c>
    </row>
    <row r="99" s="2" customFormat="1">
      <c r="A99" s="37"/>
      <c r="B99" s="38"/>
      <c r="C99" s="39"/>
      <c r="D99" s="216" t="s">
        <v>133</v>
      </c>
      <c r="E99" s="39"/>
      <c r="F99" s="217" t="s">
        <v>624</v>
      </c>
      <c r="G99" s="39"/>
      <c r="H99" s="39"/>
      <c r="I99" s="218"/>
      <c r="J99" s="39"/>
      <c r="K99" s="39"/>
      <c r="L99" s="43"/>
      <c r="M99" s="219"/>
      <c r="N99" s="220"/>
      <c r="O99" s="83"/>
      <c r="P99" s="83"/>
      <c r="Q99" s="83"/>
      <c r="R99" s="83"/>
      <c r="S99" s="83"/>
      <c r="T99" s="84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6" t="s">
        <v>133</v>
      </c>
      <c r="AU99" s="16" t="s">
        <v>82</v>
      </c>
    </row>
    <row r="100" s="12" customFormat="1" ht="22.8" customHeight="1">
      <c r="A100" s="12"/>
      <c r="B100" s="187"/>
      <c r="C100" s="188"/>
      <c r="D100" s="189" t="s">
        <v>71</v>
      </c>
      <c r="E100" s="201" t="s">
        <v>131</v>
      </c>
      <c r="F100" s="201" t="s">
        <v>625</v>
      </c>
      <c r="G100" s="188"/>
      <c r="H100" s="188"/>
      <c r="I100" s="191"/>
      <c r="J100" s="202">
        <f>BK100</f>
        <v>0</v>
      </c>
      <c r="K100" s="188"/>
      <c r="L100" s="193"/>
      <c r="M100" s="194"/>
      <c r="N100" s="195"/>
      <c r="O100" s="195"/>
      <c r="P100" s="196">
        <f>SUM(P101:P102)</f>
        <v>0</v>
      </c>
      <c r="Q100" s="195"/>
      <c r="R100" s="196">
        <f>SUM(R101:R102)</f>
        <v>0.34908</v>
      </c>
      <c r="S100" s="195"/>
      <c r="T100" s="197">
        <f>SUM(T101:T102)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198" t="s">
        <v>80</v>
      </c>
      <c r="AT100" s="199" t="s">
        <v>71</v>
      </c>
      <c r="AU100" s="199" t="s">
        <v>80</v>
      </c>
      <c r="AY100" s="198" t="s">
        <v>123</v>
      </c>
      <c r="BK100" s="200">
        <f>SUM(BK101:BK102)</f>
        <v>0</v>
      </c>
    </row>
    <row r="101" s="2" customFormat="1" ht="33" customHeight="1">
      <c r="A101" s="37"/>
      <c r="B101" s="38"/>
      <c r="C101" s="203" t="s">
        <v>82</v>
      </c>
      <c r="D101" s="203" t="s">
        <v>126</v>
      </c>
      <c r="E101" s="204" t="s">
        <v>626</v>
      </c>
      <c r="F101" s="205" t="s">
        <v>627</v>
      </c>
      <c r="G101" s="206" t="s">
        <v>288</v>
      </c>
      <c r="H101" s="207">
        <v>6</v>
      </c>
      <c r="I101" s="208"/>
      <c r="J101" s="209">
        <f>ROUND(I101*H101,2)</f>
        <v>0</v>
      </c>
      <c r="K101" s="205" t="s">
        <v>130</v>
      </c>
      <c r="L101" s="43"/>
      <c r="M101" s="210" t="s">
        <v>19</v>
      </c>
      <c r="N101" s="211" t="s">
        <v>43</v>
      </c>
      <c r="O101" s="83"/>
      <c r="P101" s="212">
        <f>O101*H101</f>
        <v>0</v>
      </c>
      <c r="Q101" s="212">
        <v>0.058180000000000003</v>
      </c>
      <c r="R101" s="212">
        <f>Q101*H101</f>
        <v>0.34908</v>
      </c>
      <c r="S101" s="212">
        <v>0</v>
      </c>
      <c r="T101" s="213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14" t="s">
        <v>131</v>
      </c>
      <c r="AT101" s="214" t="s">
        <v>126</v>
      </c>
      <c r="AU101" s="214" t="s">
        <v>82</v>
      </c>
      <c r="AY101" s="16" t="s">
        <v>123</v>
      </c>
      <c r="BE101" s="215">
        <f>IF(N101="základní",J101,0)</f>
        <v>0</v>
      </c>
      <c r="BF101" s="215">
        <f>IF(N101="snížená",J101,0)</f>
        <v>0</v>
      </c>
      <c r="BG101" s="215">
        <f>IF(N101="zákl. přenesená",J101,0)</f>
        <v>0</v>
      </c>
      <c r="BH101" s="215">
        <f>IF(N101="sníž. přenesená",J101,0)</f>
        <v>0</v>
      </c>
      <c r="BI101" s="215">
        <f>IF(N101="nulová",J101,0)</f>
        <v>0</v>
      </c>
      <c r="BJ101" s="16" t="s">
        <v>80</v>
      </c>
      <c r="BK101" s="215">
        <f>ROUND(I101*H101,2)</f>
        <v>0</v>
      </c>
      <c r="BL101" s="16" t="s">
        <v>131</v>
      </c>
      <c r="BM101" s="214" t="s">
        <v>628</v>
      </c>
    </row>
    <row r="102" s="2" customFormat="1">
      <c r="A102" s="37"/>
      <c r="B102" s="38"/>
      <c r="C102" s="39"/>
      <c r="D102" s="216" t="s">
        <v>133</v>
      </c>
      <c r="E102" s="39"/>
      <c r="F102" s="217" t="s">
        <v>629</v>
      </c>
      <c r="G102" s="39"/>
      <c r="H102" s="39"/>
      <c r="I102" s="218"/>
      <c r="J102" s="39"/>
      <c r="K102" s="39"/>
      <c r="L102" s="43"/>
      <c r="M102" s="219"/>
      <c r="N102" s="220"/>
      <c r="O102" s="83"/>
      <c r="P102" s="83"/>
      <c r="Q102" s="83"/>
      <c r="R102" s="83"/>
      <c r="S102" s="83"/>
      <c r="T102" s="84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6" t="s">
        <v>133</v>
      </c>
      <c r="AU102" s="16" t="s">
        <v>82</v>
      </c>
    </row>
    <row r="103" s="12" customFormat="1" ht="22.8" customHeight="1">
      <c r="A103" s="12"/>
      <c r="B103" s="187"/>
      <c r="C103" s="188"/>
      <c r="D103" s="189" t="s">
        <v>71</v>
      </c>
      <c r="E103" s="201" t="s">
        <v>135</v>
      </c>
      <c r="F103" s="201" t="s">
        <v>136</v>
      </c>
      <c r="G103" s="188"/>
      <c r="H103" s="188"/>
      <c r="I103" s="191"/>
      <c r="J103" s="202">
        <f>BK103</f>
        <v>0</v>
      </c>
      <c r="K103" s="188"/>
      <c r="L103" s="193"/>
      <c r="M103" s="194"/>
      <c r="N103" s="195"/>
      <c r="O103" s="195"/>
      <c r="P103" s="196">
        <f>SUM(P104:P107)</f>
        <v>0</v>
      </c>
      <c r="Q103" s="195"/>
      <c r="R103" s="196">
        <f>SUM(R104:R107)</f>
        <v>0.14058143999999997</v>
      </c>
      <c r="S103" s="195"/>
      <c r="T103" s="197">
        <f>SUM(T104:T107)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98" t="s">
        <v>80</v>
      </c>
      <c r="AT103" s="199" t="s">
        <v>71</v>
      </c>
      <c r="AU103" s="199" t="s">
        <v>80</v>
      </c>
      <c r="AY103" s="198" t="s">
        <v>123</v>
      </c>
      <c r="BK103" s="200">
        <f>SUM(BK104:BK107)</f>
        <v>0</v>
      </c>
    </row>
    <row r="104" s="2" customFormat="1" ht="33" customHeight="1">
      <c r="A104" s="37"/>
      <c r="B104" s="38"/>
      <c r="C104" s="203" t="s">
        <v>124</v>
      </c>
      <c r="D104" s="203" t="s">
        <v>126</v>
      </c>
      <c r="E104" s="204" t="s">
        <v>630</v>
      </c>
      <c r="F104" s="205" t="s">
        <v>631</v>
      </c>
      <c r="G104" s="206" t="s">
        <v>288</v>
      </c>
      <c r="H104" s="207">
        <v>3</v>
      </c>
      <c r="I104" s="208"/>
      <c r="J104" s="209">
        <f>ROUND(I104*H104,2)</f>
        <v>0</v>
      </c>
      <c r="K104" s="205" t="s">
        <v>130</v>
      </c>
      <c r="L104" s="43"/>
      <c r="M104" s="210" t="s">
        <v>19</v>
      </c>
      <c r="N104" s="211" t="s">
        <v>43</v>
      </c>
      <c r="O104" s="83"/>
      <c r="P104" s="212">
        <f>O104*H104</f>
        <v>0</v>
      </c>
      <c r="Q104" s="212">
        <v>0.0033999999999999998</v>
      </c>
      <c r="R104" s="212">
        <f>Q104*H104</f>
        <v>0.010199999999999999</v>
      </c>
      <c r="S104" s="212">
        <v>0</v>
      </c>
      <c r="T104" s="213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14" t="s">
        <v>131</v>
      </c>
      <c r="AT104" s="214" t="s">
        <v>126</v>
      </c>
      <c r="AU104" s="214" t="s">
        <v>82</v>
      </c>
      <c r="AY104" s="16" t="s">
        <v>123</v>
      </c>
      <c r="BE104" s="215">
        <f>IF(N104="základní",J104,0)</f>
        <v>0</v>
      </c>
      <c r="BF104" s="215">
        <f>IF(N104="snížená",J104,0)</f>
        <v>0</v>
      </c>
      <c r="BG104" s="215">
        <f>IF(N104="zákl. přenesená",J104,0)</f>
        <v>0</v>
      </c>
      <c r="BH104" s="215">
        <f>IF(N104="sníž. přenesená",J104,0)</f>
        <v>0</v>
      </c>
      <c r="BI104" s="215">
        <f>IF(N104="nulová",J104,0)</f>
        <v>0</v>
      </c>
      <c r="BJ104" s="16" t="s">
        <v>80</v>
      </c>
      <c r="BK104" s="215">
        <f>ROUND(I104*H104,2)</f>
        <v>0</v>
      </c>
      <c r="BL104" s="16" t="s">
        <v>131</v>
      </c>
      <c r="BM104" s="214" t="s">
        <v>632</v>
      </c>
    </row>
    <row r="105" s="2" customFormat="1">
      <c r="A105" s="37"/>
      <c r="B105" s="38"/>
      <c r="C105" s="39"/>
      <c r="D105" s="216" t="s">
        <v>133</v>
      </c>
      <c r="E105" s="39"/>
      <c r="F105" s="217" t="s">
        <v>633</v>
      </c>
      <c r="G105" s="39"/>
      <c r="H105" s="39"/>
      <c r="I105" s="218"/>
      <c r="J105" s="39"/>
      <c r="K105" s="39"/>
      <c r="L105" s="43"/>
      <c r="M105" s="219"/>
      <c r="N105" s="220"/>
      <c r="O105" s="83"/>
      <c r="P105" s="83"/>
      <c r="Q105" s="83"/>
      <c r="R105" s="83"/>
      <c r="S105" s="83"/>
      <c r="T105" s="84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6" t="s">
        <v>133</v>
      </c>
      <c r="AU105" s="16" t="s">
        <v>82</v>
      </c>
    </row>
    <row r="106" s="2" customFormat="1" ht="37.8" customHeight="1">
      <c r="A106" s="37"/>
      <c r="B106" s="38"/>
      <c r="C106" s="203" t="s">
        <v>131</v>
      </c>
      <c r="D106" s="203" t="s">
        <v>126</v>
      </c>
      <c r="E106" s="204" t="s">
        <v>153</v>
      </c>
      <c r="F106" s="205" t="s">
        <v>634</v>
      </c>
      <c r="G106" s="206" t="s">
        <v>139</v>
      </c>
      <c r="H106" s="207">
        <v>29.103000000000002</v>
      </c>
      <c r="I106" s="208"/>
      <c r="J106" s="209">
        <f>ROUND(I106*H106,2)</f>
        <v>0</v>
      </c>
      <c r="K106" s="205" t="s">
        <v>130</v>
      </c>
      <c r="L106" s="43"/>
      <c r="M106" s="210" t="s">
        <v>19</v>
      </c>
      <c r="N106" s="211" t="s">
        <v>43</v>
      </c>
      <c r="O106" s="83"/>
      <c r="P106" s="212">
        <f>O106*H106</f>
        <v>0</v>
      </c>
      <c r="Q106" s="212">
        <v>0.0044799999999999996</v>
      </c>
      <c r="R106" s="212">
        <f>Q106*H106</f>
        <v>0.13038143999999999</v>
      </c>
      <c r="S106" s="212">
        <v>0</v>
      </c>
      <c r="T106" s="213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14" t="s">
        <v>131</v>
      </c>
      <c r="AT106" s="214" t="s">
        <v>126</v>
      </c>
      <c r="AU106" s="214" t="s">
        <v>82</v>
      </c>
      <c r="AY106" s="16" t="s">
        <v>123</v>
      </c>
      <c r="BE106" s="215">
        <f>IF(N106="základní",J106,0)</f>
        <v>0</v>
      </c>
      <c r="BF106" s="215">
        <f>IF(N106="snížená",J106,0)</f>
        <v>0</v>
      </c>
      <c r="BG106" s="215">
        <f>IF(N106="zákl. přenesená",J106,0)</f>
        <v>0</v>
      </c>
      <c r="BH106" s="215">
        <f>IF(N106="sníž. přenesená",J106,0)</f>
        <v>0</v>
      </c>
      <c r="BI106" s="215">
        <f>IF(N106="nulová",J106,0)</f>
        <v>0</v>
      </c>
      <c r="BJ106" s="16" t="s">
        <v>80</v>
      </c>
      <c r="BK106" s="215">
        <f>ROUND(I106*H106,2)</f>
        <v>0</v>
      </c>
      <c r="BL106" s="16" t="s">
        <v>131</v>
      </c>
      <c r="BM106" s="214" t="s">
        <v>635</v>
      </c>
    </row>
    <row r="107" s="2" customFormat="1">
      <c r="A107" s="37"/>
      <c r="B107" s="38"/>
      <c r="C107" s="39"/>
      <c r="D107" s="216" t="s">
        <v>133</v>
      </c>
      <c r="E107" s="39"/>
      <c r="F107" s="217" t="s">
        <v>636</v>
      </c>
      <c r="G107" s="39"/>
      <c r="H107" s="39"/>
      <c r="I107" s="218"/>
      <c r="J107" s="39"/>
      <c r="K107" s="39"/>
      <c r="L107" s="43"/>
      <c r="M107" s="219"/>
      <c r="N107" s="220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133</v>
      </c>
      <c r="AU107" s="16" t="s">
        <v>82</v>
      </c>
    </row>
    <row r="108" s="12" customFormat="1" ht="22.8" customHeight="1">
      <c r="A108" s="12"/>
      <c r="B108" s="187"/>
      <c r="C108" s="188"/>
      <c r="D108" s="189" t="s">
        <v>71</v>
      </c>
      <c r="E108" s="201" t="s">
        <v>163</v>
      </c>
      <c r="F108" s="201" t="s">
        <v>164</v>
      </c>
      <c r="G108" s="188"/>
      <c r="H108" s="188"/>
      <c r="I108" s="191"/>
      <c r="J108" s="202">
        <f>BK108</f>
        <v>0</v>
      </c>
      <c r="K108" s="188"/>
      <c r="L108" s="193"/>
      <c r="M108" s="194"/>
      <c r="N108" s="195"/>
      <c r="O108" s="195"/>
      <c r="P108" s="196">
        <f>SUM(P109:P122)</f>
        <v>0</v>
      </c>
      <c r="Q108" s="195"/>
      <c r="R108" s="196">
        <f>SUM(R109:R122)</f>
        <v>0.00060000000000000006</v>
      </c>
      <c r="S108" s="195"/>
      <c r="T108" s="197">
        <f>SUM(T109:T122)</f>
        <v>1.2332550000000002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198" t="s">
        <v>80</v>
      </c>
      <c r="AT108" s="199" t="s">
        <v>71</v>
      </c>
      <c r="AU108" s="199" t="s">
        <v>80</v>
      </c>
      <c r="AY108" s="198" t="s">
        <v>123</v>
      </c>
      <c r="BK108" s="200">
        <f>SUM(BK109:BK122)</f>
        <v>0</v>
      </c>
    </row>
    <row r="109" s="2" customFormat="1" ht="24.15" customHeight="1">
      <c r="A109" s="37"/>
      <c r="B109" s="38"/>
      <c r="C109" s="203" t="s">
        <v>149</v>
      </c>
      <c r="D109" s="203" t="s">
        <v>126</v>
      </c>
      <c r="E109" s="204" t="s">
        <v>637</v>
      </c>
      <c r="F109" s="205" t="s">
        <v>638</v>
      </c>
      <c r="G109" s="206" t="s">
        <v>639</v>
      </c>
      <c r="H109" s="207">
        <v>3</v>
      </c>
      <c r="I109" s="208"/>
      <c r="J109" s="209">
        <f>ROUND(I109*H109,2)</f>
        <v>0</v>
      </c>
      <c r="K109" s="205" t="s">
        <v>130</v>
      </c>
      <c r="L109" s="43"/>
      <c r="M109" s="210" t="s">
        <v>19</v>
      </c>
      <c r="N109" s="211" t="s">
        <v>43</v>
      </c>
      <c r="O109" s="83"/>
      <c r="P109" s="212">
        <f>O109*H109</f>
        <v>0</v>
      </c>
      <c r="Q109" s="212">
        <v>0</v>
      </c>
      <c r="R109" s="212">
        <f>Q109*H109</f>
        <v>0</v>
      </c>
      <c r="S109" s="212">
        <v>0</v>
      </c>
      <c r="T109" s="213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214" t="s">
        <v>131</v>
      </c>
      <c r="AT109" s="214" t="s">
        <v>126</v>
      </c>
      <c r="AU109" s="214" t="s">
        <v>82</v>
      </c>
      <c r="AY109" s="16" t="s">
        <v>123</v>
      </c>
      <c r="BE109" s="215">
        <f>IF(N109="základní",J109,0)</f>
        <v>0</v>
      </c>
      <c r="BF109" s="215">
        <f>IF(N109="snížená",J109,0)</f>
        <v>0</v>
      </c>
      <c r="BG109" s="215">
        <f>IF(N109="zákl. přenesená",J109,0)</f>
        <v>0</v>
      </c>
      <c r="BH109" s="215">
        <f>IF(N109="sníž. přenesená",J109,0)</f>
        <v>0</v>
      </c>
      <c r="BI109" s="215">
        <f>IF(N109="nulová",J109,0)</f>
        <v>0</v>
      </c>
      <c r="BJ109" s="16" t="s">
        <v>80</v>
      </c>
      <c r="BK109" s="215">
        <f>ROUND(I109*H109,2)</f>
        <v>0</v>
      </c>
      <c r="BL109" s="16" t="s">
        <v>131</v>
      </c>
      <c r="BM109" s="214" t="s">
        <v>640</v>
      </c>
    </row>
    <row r="110" s="2" customFormat="1">
      <c r="A110" s="37"/>
      <c r="B110" s="38"/>
      <c r="C110" s="39"/>
      <c r="D110" s="216" t="s">
        <v>133</v>
      </c>
      <c r="E110" s="39"/>
      <c r="F110" s="217" t="s">
        <v>641</v>
      </c>
      <c r="G110" s="39"/>
      <c r="H110" s="39"/>
      <c r="I110" s="218"/>
      <c r="J110" s="39"/>
      <c r="K110" s="39"/>
      <c r="L110" s="43"/>
      <c r="M110" s="219"/>
      <c r="N110" s="220"/>
      <c r="O110" s="83"/>
      <c r="P110" s="83"/>
      <c r="Q110" s="83"/>
      <c r="R110" s="83"/>
      <c r="S110" s="83"/>
      <c r="T110" s="84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6" t="s">
        <v>133</v>
      </c>
      <c r="AU110" s="16" t="s">
        <v>82</v>
      </c>
    </row>
    <row r="111" s="2" customFormat="1" ht="33" customHeight="1">
      <c r="A111" s="37"/>
      <c r="B111" s="38"/>
      <c r="C111" s="203" t="s">
        <v>135</v>
      </c>
      <c r="D111" s="203" t="s">
        <v>126</v>
      </c>
      <c r="E111" s="204" t="s">
        <v>642</v>
      </c>
      <c r="F111" s="205" t="s">
        <v>643</v>
      </c>
      <c r="G111" s="206" t="s">
        <v>639</v>
      </c>
      <c r="H111" s="207">
        <v>90</v>
      </c>
      <c r="I111" s="208"/>
      <c r="J111" s="209">
        <f>ROUND(I111*H111,2)</f>
        <v>0</v>
      </c>
      <c r="K111" s="205" t="s">
        <v>130</v>
      </c>
      <c r="L111" s="43"/>
      <c r="M111" s="210" t="s">
        <v>19</v>
      </c>
      <c r="N111" s="211" t="s">
        <v>43</v>
      </c>
      <c r="O111" s="83"/>
      <c r="P111" s="212">
        <f>O111*H111</f>
        <v>0</v>
      </c>
      <c r="Q111" s="212">
        <v>0</v>
      </c>
      <c r="R111" s="212">
        <f>Q111*H111</f>
        <v>0</v>
      </c>
      <c r="S111" s="212">
        <v>0</v>
      </c>
      <c r="T111" s="213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214" t="s">
        <v>131</v>
      </c>
      <c r="AT111" s="214" t="s">
        <v>126</v>
      </c>
      <c r="AU111" s="214" t="s">
        <v>82</v>
      </c>
      <c r="AY111" s="16" t="s">
        <v>123</v>
      </c>
      <c r="BE111" s="215">
        <f>IF(N111="základní",J111,0)</f>
        <v>0</v>
      </c>
      <c r="BF111" s="215">
        <f>IF(N111="snížená",J111,0)</f>
        <v>0</v>
      </c>
      <c r="BG111" s="215">
        <f>IF(N111="zákl. přenesená",J111,0)</f>
        <v>0</v>
      </c>
      <c r="BH111" s="215">
        <f>IF(N111="sníž. přenesená",J111,0)</f>
        <v>0</v>
      </c>
      <c r="BI111" s="215">
        <f>IF(N111="nulová",J111,0)</f>
        <v>0</v>
      </c>
      <c r="BJ111" s="16" t="s">
        <v>80</v>
      </c>
      <c r="BK111" s="215">
        <f>ROUND(I111*H111,2)</f>
        <v>0</v>
      </c>
      <c r="BL111" s="16" t="s">
        <v>131</v>
      </c>
      <c r="BM111" s="214" t="s">
        <v>644</v>
      </c>
    </row>
    <row r="112" s="2" customFormat="1">
      <c r="A112" s="37"/>
      <c r="B112" s="38"/>
      <c r="C112" s="39"/>
      <c r="D112" s="216" t="s">
        <v>133</v>
      </c>
      <c r="E112" s="39"/>
      <c r="F112" s="217" t="s">
        <v>645</v>
      </c>
      <c r="G112" s="39"/>
      <c r="H112" s="39"/>
      <c r="I112" s="218"/>
      <c r="J112" s="39"/>
      <c r="K112" s="39"/>
      <c r="L112" s="43"/>
      <c r="M112" s="219"/>
      <c r="N112" s="220"/>
      <c r="O112" s="83"/>
      <c r="P112" s="83"/>
      <c r="Q112" s="83"/>
      <c r="R112" s="83"/>
      <c r="S112" s="83"/>
      <c r="T112" s="84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6" t="s">
        <v>133</v>
      </c>
      <c r="AU112" s="16" t="s">
        <v>82</v>
      </c>
    </row>
    <row r="113" s="2" customFormat="1" ht="24.15" customHeight="1">
      <c r="A113" s="37"/>
      <c r="B113" s="38"/>
      <c r="C113" s="203" t="s">
        <v>158</v>
      </c>
      <c r="D113" s="203" t="s">
        <v>126</v>
      </c>
      <c r="E113" s="204" t="s">
        <v>646</v>
      </c>
      <c r="F113" s="205" t="s">
        <v>647</v>
      </c>
      <c r="G113" s="206" t="s">
        <v>639</v>
      </c>
      <c r="H113" s="207">
        <v>3</v>
      </c>
      <c r="I113" s="208"/>
      <c r="J113" s="209">
        <f>ROUND(I113*H113,2)</f>
        <v>0</v>
      </c>
      <c r="K113" s="205" t="s">
        <v>130</v>
      </c>
      <c r="L113" s="43"/>
      <c r="M113" s="210" t="s">
        <v>19</v>
      </c>
      <c r="N113" s="211" t="s">
        <v>43</v>
      </c>
      <c r="O113" s="83"/>
      <c r="P113" s="212">
        <f>O113*H113</f>
        <v>0</v>
      </c>
      <c r="Q113" s="212">
        <v>0</v>
      </c>
      <c r="R113" s="212">
        <f>Q113*H113</f>
        <v>0</v>
      </c>
      <c r="S113" s="212">
        <v>0</v>
      </c>
      <c r="T113" s="213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214" t="s">
        <v>131</v>
      </c>
      <c r="AT113" s="214" t="s">
        <v>126</v>
      </c>
      <c r="AU113" s="214" t="s">
        <v>82</v>
      </c>
      <c r="AY113" s="16" t="s">
        <v>123</v>
      </c>
      <c r="BE113" s="215">
        <f>IF(N113="základní",J113,0)</f>
        <v>0</v>
      </c>
      <c r="BF113" s="215">
        <f>IF(N113="snížená",J113,0)</f>
        <v>0</v>
      </c>
      <c r="BG113" s="215">
        <f>IF(N113="zákl. přenesená",J113,0)</f>
        <v>0</v>
      </c>
      <c r="BH113" s="215">
        <f>IF(N113="sníž. přenesená",J113,0)</f>
        <v>0</v>
      </c>
      <c r="BI113" s="215">
        <f>IF(N113="nulová",J113,0)</f>
        <v>0</v>
      </c>
      <c r="BJ113" s="16" t="s">
        <v>80</v>
      </c>
      <c r="BK113" s="215">
        <f>ROUND(I113*H113,2)</f>
        <v>0</v>
      </c>
      <c r="BL113" s="16" t="s">
        <v>131</v>
      </c>
      <c r="BM113" s="214" t="s">
        <v>648</v>
      </c>
    </row>
    <row r="114" s="2" customFormat="1">
      <c r="A114" s="37"/>
      <c r="B114" s="38"/>
      <c r="C114" s="39"/>
      <c r="D114" s="216" t="s">
        <v>133</v>
      </c>
      <c r="E114" s="39"/>
      <c r="F114" s="217" t="s">
        <v>649</v>
      </c>
      <c r="G114" s="39"/>
      <c r="H114" s="39"/>
      <c r="I114" s="218"/>
      <c r="J114" s="39"/>
      <c r="K114" s="39"/>
      <c r="L114" s="43"/>
      <c r="M114" s="219"/>
      <c r="N114" s="220"/>
      <c r="O114" s="83"/>
      <c r="P114" s="83"/>
      <c r="Q114" s="83"/>
      <c r="R114" s="83"/>
      <c r="S114" s="83"/>
      <c r="T114" s="84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6" t="s">
        <v>133</v>
      </c>
      <c r="AU114" s="16" t="s">
        <v>82</v>
      </c>
    </row>
    <row r="115" s="2" customFormat="1" ht="37.8" customHeight="1">
      <c r="A115" s="37"/>
      <c r="B115" s="38"/>
      <c r="C115" s="203" t="s">
        <v>165</v>
      </c>
      <c r="D115" s="203" t="s">
        <v>126</v>
      </c>
      <c r="E115" s="204" t="s">
        <v>650</v>
      </c>
      <c r="F115" s="205" t="s">
        <v>651</v>
      </c>
      <c r="G115" s="206" t="s">
        <v>139</v>
      </c>
      <c r="H115" s="207">
        <v>15</v>
      </c>
      <c r="I115" s="208"/>
      <c r="J115" s="209">
        <f>ROUND(I115*H115,2)</f>
        <v>0</v>
      </c>
      <c r="K115" s="205" t="s">
        <v>130</v>
      </c>
      <c r="L115" s="43"/>
      <c r="M115" s="210" t="s">
        <v>19</v>
      </c>
      <c r="N115" s="211" t="s">
        <v>43</v>
      </c>
      <c r="O115" s="83"/>
      <c r="P115" s="212">
        <f>O115*H115</f>
        <v>0</v>
      </c>
      <c r="Q115" s="212">
        <v>4.0000000000000003E-05</v>
      </c>
      <c r="R115" s="212">
        <f>Q115*H115</f>
        <v>0.00060000000000000006</v>
      </c>
      <c r="S115" s="212">
        <v>0</v>
      </c>
      <c r="T115" s="213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214" t="s">
        <v>131</v>
      </c>
      <c r="AT115" s="214" t="s">
        <v>126</v>
      </c>
      <c r="AU115" s="214" t="s">
        <v>82</v>
      </c>
      <c r="AY115" s="16" t="s">
        <v>123</v>
      </c>
      <c r="BE115" s="215">
        <f>IF(N115="základní",J115,0)</f>
        <v>0</v>
      </c>
      <c r="BF115" s="215">
        <f>IF(N115="snížená",J115,0)</f>
        <v>0</v>
      </c>
      <c r="BG115" s="215">
        <f>IF(N115="zákl. přenesená",J115,0)</f>
        <v>0</v>
      </c>
      <c r="BH115" s="215">
        <f>IF(N115="sníž. přenesená",J115,0)</f>
        <v>0</v>
      </c>
      <c r="BI115" s="215">
        <f>IF(N115="nulová",J115,0)</f>
        <v>0</v>
      </c>
      <c r="BJ115" s="16" t="s">
        <v>80</v>
      </c>
      <c r="BK115" s="215">
        <f>ROUND(I115*H115,2)</f>
        <v>0</v>
      </c>
      <c r="BL115" s="16" t="s">
        <v>131</v>
      </c>
      <c r="BM115" s="214" t="s">
        <v>652</v>
      </c>
    </row>
    <row r="116" s="2" customFormat="1">
      <c r="A116" s="37"/>
      <c r="B116" s="38"/>
      <c r="C116" s="39"/>
      <c r="D116" s="216" t="s">
        <v>133</v>
      </c>
      <c r="E116" s="39"/>
      <c r="F116" s="217" t="s">
        <v>653</v>
      </c>
      <c r="G116" s="39"/>
      <c r="H116" s="39"/>
      <c r="I116" s="218"/>
      <c r="J116" s="39"/>
      <c r="K116" s="39"/>
      <c r="L116" s="43"/>
      <c r="M116" s="219"/>
      <c r="N116" s="220"/>
      <c r="O116" s="83"/>
      <c r="P116" s="83"/>
      <c r="Q116" s="83"/>
      <c r="R116" s="83"/>
      <c r="S116" s="83"/>
      <c r="T116" s="84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6" t="s">
        <v>133</v>
      </c>
      <c r="AU116" s="16" t="s">
        <v>82</v>
      </c>
    </row>
    <row r="117" s="2" customFormat="1" ht="33" customHeight="1">
      <c r="A117" s="37"/>
      <c r="B117" s="38"/>
      <c r="C117" s="203" t="s">
        <v>163</v>
      </c>
      <c r="D117" s="203" t="s">
        <v>126</v>
      </c>
      <c r="E117" s="204" t="s">
        <v>654</v>
      </c>
      <c r="F117" s="205" t="s">
        <v>655</v>
      </c>
      <c r="G117" s="206" t="s">
        <v>288</v>
      </c>
      <c r="H117" s="207">
        <v>6</v>
      </c>
      <c r="I117" s="208"/>
      <c r="J117" s="209">
        <f>ROUND(I117*H117,2)</f>
        <v>0</v>
      </c>
      <c r="K117" s="205" t="s">
        <v>130</v>
      </c>
      <c r="L117" s="43"/>
      <c r="M117" s="210" t="s">
        <v>19</v>
      </c>
      <c r="N117" s="211" t="s">
        <v>43</v>
      </c>
      <c r="O117" s="83"/>
      <c r="P117" s="212">
        <f>O117*H117</f>
        <v>0</v>
      </c>
      <c r="Q117" s="212">
        <v>0</v>
      </c>
      <c r="R117" s="212">
        <f>Q117*H117</f>
        <v>0</v>
      </c>
      <c r="S117" s="212">
        <v>0.039</v>
      </c>
      <c r="T117" s="213">
        <f>S117*H117</f>
        <v>0.23399999999999999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14" t="s">
        <v>131</v>
      </c>
      <c r="AT117" s="214" t="s">
        <v>126</v>
      </c>
      <c r="AU117" s="214" t="s">
        <v>82</v>
      </c>
      <c r="AY117" s="16" t="s">
        <v>123</v>
      </c>
      <c r="BE117" s="215">
        <f>IF(N117="základní",J117,0)</f>
        <v>0</v>
      </c>
      <c r="BF117" s="215">
        <f>IF(N117="snížená",J117,0)</f>
        <v>0</v>
      </c>
      <c r="BG117" s="215">
        <f>IF(N117="zákl. přenesená",J117,0)</f>
        <v>0</v>
      </c>
      <c r="BH117" s="215">
        <f>IF(N117="sníž. přenesená",J117,0)</f>
        <v>0</v>
      </c>
      <c r="BI117" s="215">
        <f>IF(N117="nulová",J117,0)</f>
        <v>0</v>
      </c>
      <c r="BJ117" s="16" t="s">
        <v>80</v>
      </c>
      <c r="BK117" s="215">
        <f>ROUND(I117*H117,2)</f>
        <v>0</v>
      </c>
      <c r="BL117" s="16" t="s">
        <v>131</v>
      </c>
      <c r="BM117" s="214" t="s">
        <v>656</v>
      </c>
    </row>
    <row r="118" s="2" customFormat="1">
      <c r="A118" s="37"/>
      <c r="B118" s="38"/>
      <c r="C118" s="39"/>
      <c r="D118" s="216" t="s">
        <v>133</v>
      </c>
      <c r="E118" s="39"/>
      <c r="F118" s="217" t="s">
        <v>657</v>
      </c>
      <c r="G118" s="39"/>
      <c r="H118" s="39"/>
      <c r="I118" s="218"/>
      <c r="J118" s="39"/>
      <c r="K118" s="39"/>
      <c r="L118" s="43"/>
      <c r="M118" s="219"/>
      <c r="N118" s="220"/>
      <c r="O118" s="83"/>
      <c r="P118" s="83"/>
      <c r="Q118" s="83"/>
      <c r="R118" s="83"/>
      <c r="S118" s="83"/>
      <c r="T118" s="84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133</v>
      </c>
      <c r="AU118" s="16" t="s">
        <v>82</v>
      </c>
    </row>
    <row r="119" s="2" customFormat="1" ht="55.5" customHeight="1">
      <c r="A119" s="37"/>
      <c r="B119" s="38"/>
      <c r="C119" s="203" t="s">
        <v>171</v>
      </c>
      <c r="D119" s="203" t="s">
        <v>126</v>
      </c>
      <c r="E119" s="204" t="s">
        <v>658</v>
      </c>
      <c r="F119" s="205" t="s">
        <v>659</v>
      </c>
      <c r="G119" s="206" t="s">
        <v>139</v>
      </c>
      <c r="H119" s="207">
        <v>3.1619999999999999</v>
      </c>
      <c r="I119" s="208"/>
      <c r="J119" s="209">
        <f>ROUND(I119*H119,2)</f>
        <v>0</v>
      </c>
      <c r="K119" s="205" t="s">
        <v>130</v>
      </c>
      <c r="L119" s="43"/>
      <c r="M119" s="210" t="s">
        <v>19</v>
      </c>
      <c r="N119" s="211" t="s">
        <v>43</v>
      </c>
      <c r="O119" s="83"/>
      <c r="P119" s="212">
        <f>O119*H119</f>
        <v>0</v>
      </c>
      <c r="Q119" s="212">
        <v>0</v>
      </c>
      <c r="R119" s="212">
        <f>Q119*H119</f>
        <v>0</v>
      </c>
      <c r="S119" s="212">
        <v>0.27000000000000002</v>
      </c>
      <c r="T119" s="213">
        <f>S119*H119</f>
        <v>0.85374000000000005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14" t="s">
        <v>131</v>
      </c>
      <c r="AT119" s="214" t="s">
        <v>126</v>
      </c>
      <c r="AU119" s="214" t="s">
        <v>82</v>
      </c>
      <c r="AY119" s="16" t="s">
        <v>123</v>
      </c>
      <c r="BE119" s="215">
        <f>IF(N119="základní",J119,0)</f>
        <v>0</v>
      </c>
      <c r="BF119" s="215">
        <f>IF(N119="snížená",J119,0)</f>
        <v>0</v>
      </c>
      <c r="BG119" s="215">
        <f>IF(N119="zákl. přenesená",J119,0)</f>
        <v>0</v>
      </c>
      <c r="BH119" s="215">
        <f>IF(N119="sníž. přenesená",J119,0)</f>
        <v>0</v>
      </c>
      <c r="BI119" s="215">
        <f>IF(N119="nulová",J119,0)</f>
        <v>0</v>
      </c>
      <c r="BJ119" s="16" t="s">
        <v>80</v>
      </c>
      <c r="BK119" s="215">
        <f>ROUND(I119*H119,2)</f>
        <v>0</v>
      </c>
      <c r="BL119" s="16" t="s">
        <v>131</v>
      </c>
      <c r="BM119" s="214" t="s">
        <v>660</v>
      </c>
    </row>
    <row r="120" s="2" customFormat="1">
      <c r="A120" s="37"/>
      <c r="B120" s="38"/>
      <c r="C120" s="39"/>
      <c r="D120" s="216" t="s">
        <v>133</v>
      </c>
      <c r="E120" s="39"/>
      <c r="F120" s="217" t="s">
        <v>661</v>
      </c>
      <c r="G120" s="39"/>
      <c r="H120" s="39"/>
      <c r="I120" s="218"/>
      <c r="J120" s="39"/>
      <c r="K120" s="39"/>
      <c r="L120" s="43"/>
      <c r="M120" s="219"/>
      <c r="N120" s="220"/>
      <c r="O120" s="83"/>
      <c r="P120" s="83"/>
      <c r="Q120" s="83"/>
      <c r="R120" s="83"/>
      <c r="S120" s="83"/>
      <c r="T120" s="84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133</v>
      </c>
      <c r="AU120" s="16" t="s">
        <v>82</v>
      </c>
    </row>
    <row r="121" s="2" customFormat="1" ht="44.25" customHeight="1">
      <c r="A121" s="37"/>
      <c r="B121" s="38"/>
      <c r="C121" s="203" t="s">
        <v>176</v>
      </c>
      <c r="D121" s="203" t="s">
        <v>126</v>
      </c>
      <c r="E121" s="204" t="s">
        <v>240</v>
      </c>
      <c r="F121" s="205" t="s">
        <v>241</v>
      </c>
      <c r="G121" s="206" t="s">
        <v>139</v>
      </c>
      <c r="H121" s="207">
        <v>29.103000000000002</v>
      </c>
      <c r="I121" s="208"/>
      <c r="J121" s="209">
        <f>ROUND(I121*H121,2)</f>
        <v>0</v>
      </c>
      <c r="K121" s="205" t="s">
        <v>130</v>
      </c>
      <c r="L121" s="43"/>
      <c r="M121" s="210" t="s">
        <v>19</v>
      </c>
      <c r="N121" s="211" t="s">
        <v>43</v>
      </c>
      <c r="O121" s="83"/>
      <c r="P121" s="212">
        <f>O121*H121</f>
        <v>0</v>
      </c>
      <c r="Q121" s="212">
        <v>0</v>
      </c>
      <c r="R121" s="212">
        <f>Q121*H121</f>
        <v>0</v>
      </c>
      <c r="S121" s="212">
        <v>0.0050000000000000001</v>
      </c>
      <c r="T121" s="213">
        <f>S121*H121</f>
        <v>0.14551500000000001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14" t="s">
        <v>131</v>
      </c>
      <c r="AT121" s="214" t="s">
        <v>126</v>
      </c>
      <c r="AU121" s="214" t="s">
        <v>82</v>
      </c>
      <c r="AY121" s="16" t="s">
        <v>123</v>
      </c>
      <c r="BE121" s="215">
        <f>IF(N121="základní",J121,0)</f>
        <v>0</v>
      </c>
      <c r="BF121" s="215">
        <f>IF(N121="snížená",J121,0)</f>
        <v>0</v>
      </c>
      <c r="BG121" s="215">
        <f>IF(N121="zákl. přenesená",J121,0)</f>
        <v>0</v>
      </c>
      <c r="BH121" s="215">
        <f>IF(N121="sníž. přenesená",J121,0)</f>
        <v>0</v>
      </c>
      <c r="BI121" s="215">
        <f>IF(N121="nulová",J121,0)</f>
        <v>0</v>
      </c>
      <c r="BJ121" s="16" t="s">
        <v>80</v>
      </c>
      <c r="BK121" s="215">
        <f>ROUND(I121*H121,2)</f>
        <v>0</v>
      </c>
      <c r="BL121" s="16" t="s">
        <v>131</v>
      </c>
      <c r="BM121" s="214" t="s">
        <v>662</v>
      </c>
    </row>
    <row r="122" s="2" customFormat="1">
      <c r="A122" s="37"/>
      <c r="B122" s="38"/>
      <c r="C122" s="39"/>
      <c r="D122" s="216" t="s">
        <v>133</v>
      </c>
      <c r="E122" s="39"/>
      <c r="F122" s="217" t="s">
        <v>663</v>
      </c>
      <c r="G122" s="39"/>
      <c r="H122" s="39"/>
      <c r="I122" s="218"/>
      <c r="J122" s="39"/>
      <c r="K122" s="39"/>
      <c r="L122" s="43"/>
      <c r="M122" s="219"/>
      <c r="N122" s="220"/>
      <c r="O122" s="83"/>
      <c r="P122" s="83"/>
      <c r="Q122" s="83"/>
      <c r="R122" s="83"/>
      <c r="S122" s="83"/>
      <c r="T122" s="84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133</v>
      </c>
      <c r="AU122" s="16" t="s">
        <v>82</v>
      </c>
    </row>
    <row r="123" s="12" customFormat="1" ht="22.8" customHeight="1">
      <c r="A123" s="12"/>
      <c r="B123" s="187"/>
      <c r="C123" s="188"/>
      <c r="D123" s="189" t="s">
        <v>71</v>
      </c>
      <c r="E123" s="201" t="s">
        <v>244</v>
      </c>
      <c r="F123" s="201" t="s">
        <v>245</v>
      </c>
      <c r="G123" s="188"/>
      <c r="H123" s="188"/>
      <c r="I123" s="191"/>
      <c r="J123" s="202">
        <f>BK123</f>
        <v>0</v>
      </c>
      <c r="K123" s="188"/>
      <c r="L123" s="193"/>
      <c r="M123" s="194"/>
      <c r="N123" s="195"/>
      <c r="O123" s="195"/>
      <c r="P123" s="196">
        <f>SUM(P124:P131)</f>
        <v>0</v>
      </c>
      <c r="Q123" s="195"/>
      <c r="R123" s="196">
        <f>SUM(R124:R131)</f>
        <v>0</v>
      </c>
      <c r="S123" s="195"/>
      <c r="T123" s="197">
        <f>SUM(T124:T131)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98" t="s">
        <v>80</v>
      </c>
      <c r="AT123" s="199" t="s">
        <v>71</v>
      </c>
      <c r="AU123" s="199" t="s">
        <v>80</v>
      </c>
      <c r="AY123" s="198" t="s">
        <v>123</v>
      </c>
      <c r="BK123" s="200">
        <f>SUM(BK124:BK131)</f>
        <v>0</v>
      </c>
    </row>
    <row r="124" s="2" customFormat="1" ht="37.8" customHeight="1">
      <c r="A124" s="37"/>
      <c r="B124" s="38"/>
      <c r="C124" s="203" t="s">
        <v>8</v>
      </c>
      <c r="D124" s="203" t="s">
        <v>126</v>
      </c>
      <c r="E124" s="204" t="s">
        <v>247</v>
      </c>
      <c r="F124" s="205" t="s">
        <v>248</v>
      </c>
      <c r="G124" s="206" t="s">
        <v>249</v>
      </c>
      <c r="H124" s="207">
        <v>3.3719999999999999</v>
      </c>
      <c r="I124" s="208"/>
      <c r="J124" s="209">
        <f>ROUND(I124*H124,2)</f>
        <v>0</v>
      </c>
      <c r="K124" s="205" t="s">
        <v>130</v>
      </c>
      <c r="L124" s="43"/>
      <c r="M124" s="210" t="s">
        <v>19</v>
      </c>
      <c r="N124" s="211" t="s">
        <v>43</v>
      </c>
      <c r="O124" s="83"/>
      <c r="P124" s="212">
        <f>O124*H124</f>
        <v>0</v>
      </c>
      <c r="Q124" s="212">
        <v>0</v>
      </c>
      <c r="R124" s="212">
        <f>Q124*H124</f>
        <v>0</v>
      </c>
      <c r="S124" s="212">
        <v>0</v>
      </c>
      <c r="T124" s="21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14" t="s">
        <v>131</v>
      </c>
      <c r="AT124" s="214" t="s">
        <v>126</v>
      </c>
      <c r="AU124" s="214" t="s">
        <v>82</v>
      </c>
      <c r="AY124" s="16" t="s">
        <v>123</v>
      </c>
      <c r="BE124" s="215">
        <f>IF(N124="základní",J124,0)</f>
        <v>0</v>
      </c>
      <c r="BF124" s="215">
        <f>IF(N124="snížená",J124,0)</f>
        <v>0</v>
      </c>
      <c r="BG124" s="215">
        <f>IF(N124="zákl. přenesená",J124,0)</f>
        <v>0</v>
      </c>
      <c r="BH124" s="215">
        <f>IF(N124="sníž. přenesená",J124,0)</f>
        <v>0</v>
      </c>
      <c r="BI124" s="215">
        <f>IF(N124="nulová",J124,0)</f>
        <v>0</v>
      </c>
      <c r="BJ124" s="16" t="s">
        <v>80</v>
      </c>
      <c r="BK124" s="215">
        <f>ROUND(I124*H124,2)</f>
        <v>0</v>
      </c>
      <c r="BL124" s="16" t="s">
        <v>131</v>
      </c>
      <c r="BM124" s="214" t="s">
        <v>664</v>
      </c>
    </row>
    <row r="125" s="2" customFormat="1">
      <c r="A125" s="37"/>
      <c r="B125" s="38"/>
      <c r="C125" s="39"/>
      <c r="D125" s="216" t="s">
        <v>133</v>
      </c>
      <c r="E125" s="39"/>
      <c r="F125" s="217" t="s">
        <v>251</v>
      </c>
      <c r="G125" s="39"/>
      <c r="H125" s="39"/>
      <c r="I125" s="218"/>
      <c r="J125" s="39"/>
      <c r="K125" s="39"/>
      <c r="L125" s="43"/>
      <c r="M125" s="219"/>
      <c r="N125" s="220"/>
      <c r="O125" s="83"/>
      <c r="P125" s="83"/>
      <c r="Q125" s="83"/>
      <c r="R125" s="83"/>
      <c r="S125" s="83"/>
      <c r="T125" s="84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133</v>
      </c>
      <c r="AU125" s="16" t="s">
        <v>82</v>
      </c>
    </row>
    <row r="126" s="2" customFormat="1" ht="33" customHeight="1">
      <c r="A126" s="37"/>
      <c r="B126" s="38"/>
      <c r="C126" s="203" t="s">
        <v>182</v>
      </c>
      <c r="D126" s="203" t="s">
        <v>126</v>
      </c>
      <c r="E126" s="204" t="s">
        <v>253</v>
      </c>
      <c r="F126" s="205" t="s">
        <v>254</v>
      </c>
      <c r="G126" s="206" t="s">
        <v>249</v>
      </c>
      <c r="H126" s="207">
        <v>3.3719999999999999</v>
      </c>
      <c r="I126" s="208"/>
      <c r="J126" s="209">
        <f>ROUND(I126*H126,2)</f>
        <v>0</v>
      </c>
      <c r="K126" s="205" t="s">
        <v>130</v>
      </c>
      <c r="L126" s="43"/>
      <c r="M126" s="210" t="s">
        <v>19</v>
      </c>
      <c r="N126" s="211" t="s">
        <v>43</v>
      </c>
      <c r="O126" s="83"/>
      <c r="P126" s="212">
        <f>O126*H126</f>
        <v>0</v>
      </c>
      <c r="Q126" s="212">
        <v>0</v>
      </c>
      <c r="R126" s="212">
        <f>Q126*H126</f>
        <v>0</v>
      </c>
      <c r="S126" s="212">
        <v>0</v>
      </c>
      <c r="T126" s="21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14" t="s">
        <v>131</v>
      </c>
      <c r="AT126" s="214" t="s">
        <v>126</v>
      </c>
      <c r="AU126" s="214" t="s">
        <v>82</v>
      </c>
      <c r="AY126" s="16" t="s">
        <v>123</v>
      </c>
      <c r="BE126" s="215">
        <f>IF(N126="základní",J126,0)</f>
        <v>0</v>
      </c>
      <c r="BF126" s="215">
        <f>IF(N126="snížená",J126,0)</f>
        <v>0</v>
      </c>
      <c r="BG126" s="215">
        <f>IF(N126="zákl. přenesená",J126,0)</f>
        <v>0</v>
      </c>
      <c r="BH126" s="215">
        <f>IF(N126="sníž. přenesená",J126,0)</f>
        <v>0</v>
      </c>
      <c r="BI126" s="215">
        <f>IF(N126="nulová",J126,0)</f>
        <v>0</v>
      </c>
      <c r="BJ126" s="16" t="s">
        <v>80</v>
      </c>
      <c r="BK126" s="215">
        <f>ROUND(I126*H126,2)</f>
        <v>0</v>
      </c>
      <c r="BL126" s="16" t="s">
        <v>131</v>
      </c>
      <c r="BM126" s="214" t="s">
        <v>665</v>
      </c>
    </row>
    <row r="127" s="2" customFormat="1">
      <c r="A127" s="37"/>
      <c r="B127" s="38"/>
      <c r="C127" s="39"/>
      <c r="D127" s="216" t="s">
        <v>133</v>
      </c>
      <c r="E127" s="39"/>
      <c r="F127" s="217" t="s">
        <v>256</v>
      </c>
      <c r="G127" s="39"/>
      <c r="H127" s="39"/>
      <c r="I127" s="218"/>
      <c r="J127" s="39"/>
      <c r="K127" s="39"/>
      <c r="L127" s="43"/>
      <c r="M127" s="219"/>
      <c r="N127" s="220"/>
      <c r="O127" s="83"/>
      <c r="P127" s="83"/>
      <c r="Q127" s="83"/>
      <c r="R127" s="83"/>
      <c r="S127" s="83"/>
      <c r="T127" s="84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133</v>
      </c>
      <c r="AU127" s="16" t="s">
        <v>82</v>
      </c>
    </row>
    <row r="128" s="2" customFormat="1" ht="44.25" customHeight="1">
      <c r="A128" s="37"/>
      <c r="B128" s="38"/>
      <c r="C128" s="203" t="s">
        <v>184</v>
      </c>
      <c r="D128" s="203" t="s">
        <v>126</v>
      </c>
      <c r="E128" s="204" t="s">
        <v>258</v>
      </c>
      <c r="F128" s="205" t="s">
        <v>259</v>
      </c>
      <c r="G128" s="206" t="s">
        <v>249</v>
      </c>
      <c r="H128" s="207">
        <v>33.719999999999999</v>
      </c>
      <c r="I128" s="208"/>
      <c r="J128" s="209">
        <f>ROUND(I128*H128,2)</f>
        <v>0</v>
      </c>
      <c r="K128" s="205" t="s">
        <v>130</v>
      </c>
      <c r="L128" s="43"/>
      <c r="M128" s="210" t="s">
        <v>19</v>
      </c>
      <c r="N128" s="211" t="s">
        <v>43</v>
      </c>
      <c r="O128" s="83"/>
      <c r="P128" s="212">
        <f>O128*H128</f>
        <v>0</v>
      </c>
      <c r="Q128" s="212">
        <v>0</v>
      </c>
      <c r="R128" s="212">
        <f>Q128*H128</f>
        <v>0</v>
      </c>
      <c r="S128" s="212">
        <v>0</v>
      </c>
      <c r="T128" s="21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14" t="s">
        <v>131</v>
      </c>
      <c r="AT128" s="214" t="s">
        <v>126</v>
      </c>
      <c r="AU128" s="214" t="s">
        <v>82</v>
      </c>
      <c r="AY128" s="16" t="s">
        <v>123</v>
      </c>
      <c r="BE128" s="215">
        <f>IF(N128="základní",J128,0)</f>
        <v>0</v>
      </c>
      <c r="BF128" s="215">
        <f>IF(N128="snížená",J128,0)</f>
        <v>0</v>
      </c>
      <c r="BG128" s="215">
        <f>IF(N128="zákl. přenesená",J128,0)</f>
        <v>0</v>
      </c>
      <c r="BH128" s="215">
        <f>IF(N128="sníž. přenesená",J128,0)</f>
        <v>0</v>
      </c>
      <c r="BI128" s="215">
        <f>IF(N128="nulová",J128,0)</f>
        <v>0</v>
      </c>
      <c r="BJ128" s="16" t="s">
        <v>80</v>
      </c>
      <c r="BK128" s="215">
        <f>ROUND(I128*H128,2)</f>
        <v>0</v>
      </c>
      <c r="BL128" s="16" t="s">
        <v>131</v>
      </c>
      <c r="BM128" s="214" t="s">
        <v>666</v>
      </c>
    </row>
    <row r="129" s="2" customFormat="1">
      <c r="A129" s="37"/>
      <c r="B129" s="38"/>
      <c r="C129" s="39"/>
      <c r="D129" s="216" t="s">
        <v>133</v>
      </c>
      <c r="E129" s="39"/>
      <c r="F129" s="217" t="s">
        <v>261</v>
      </c>
      <c r="G129" s="39"/>
      <c r="H129" s="39"/>
      <c r="I129" s="218"/>
      <c r="J129" s="39"/>
      <c r="K129" s="39"/>
      <c r="L129" s="43"/>
      <c r="M129" s="219"/>
      <c r="N129" s="220"/>
      <c r="O129" s="83"/>
      <c r="P129" s="83"/>
      <c r="Q129" s="83"/>
      <c r="R129" s="83"/>
      <c r="S129" s="83"/>
      <c r="T129" s="84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133</v>
      </c>
      <c r="AU129" s="16" t="s">
        <v>82</v>
      </c>
    </row>
    <row r="130" s="2" customFormat="1" ht="44.25" customHeight="1">
      <c r="A130" s="37"/>
      <c r="B130" s="38"/>
      <c r="C130" s="203" t="s">
        <v>189</v>
      </c>
      <c r="D130" s="203" t="s">
        <v>126</v>
      </c>
      <c r="E130" s="204" t="s">
        <v>263</v>
      </c>
      <c r="F130" s="205" t="s">
        <v>264</v>
      </c>
      <c r="G130" s="206" t="s">
        <v>249</v>
      </c>
      <c r="H130" s="207">
        <v>3.3719999999999999</v>
      </c>
      <c r="I130" s="208"/>
      <c r="J130" s="209">
        <f>ROUND(I130*H130,2)</f>
        <v>0</v>
      </c>
      <c r="K130" s="205" t="s">
        <v>130</v>
      </c>
      <c r="L130" s="43"/>
      <c r="M130" s="210" t="s">
        <v>19</v>
      </c>
      <c r="N130" s="211" t="s">
        <v>43</v>
      </c>
      <c r="O130" s="83"/>
      <c r="P130" s="212">
        <f>O130*H130</f>
        <v>0</v>
      </c>
      <c r="Q130" s="212">
        <v>0</v>
      </c>
      <c r="R130" s="212">
        <f>Q130*H130</f>
        <v>0</v>
      </c>
      <c r="S130" s="212">
        <v>0</v>
      </c>
      <c r="T130" s="21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14" t="s">
        <v>131</v>
      </c>
      <c r="AT130" s="214" t="s">
        <v>126</v>
      </c>
      <c r="AU130" s="214" t="s">
        <v>82</v>
      </c>
      <c r="AY130" s="16" t="s">
        <v>123</v>
      </c>
      <c r="BE130" s="215">
        <f>IF(N130="základní",J130,0)</f>
        <v>0</v>
      </c>
      <c r="BF130" s="215">
        <f>IF(N130="snížená",J130,0)</f>
        <v>0</v>
      </c>
      <c r="BG130" s="215">
        <f>IF(N130="zákl. přenesená",J130,0)</f>
        <v>0</v>
      </c>
      <c r="BH130" s="215">
        <f>IF(N130="sníž. přenesená",J130,0)</f>
        <v>0</v>
      </c>
      <c r="BI130" s="215">
        <f>IF(N130="nulová",J130,0)</f>
        <v>0</v>
      </c>
      <c r="BJ130" s="16" t="s">
        <v>80</v>
      </c>
      <c r="BK130" s="215">
        <f>ROUND(I130*H130,2)</f>
        <v>0</v>
      </c>
      <c r="BL130" s="16" t="s">
        <v>131</v>
      </c>
      <c r="BM130" s="214" t="s">
        <v>667</v>
      </c>
    </row>
    <row r="131" s="2" customFormat="1">
      <c r="A131" s="37"/>
      <c r="B131" s="38"/>
      <c r="C131" s="39"/>
      <c r="D131" s="216" t="s">
        <v>133</v>
      </c>
      <c r="E131" s="39"/>
      <c r="F131" s="217" t="s">
        <v>266</v>
      </c>
      <c r="G131" s="39"/>
      <c r="H131" s="39"/>
      <c r="I131" s="218"/>
      <c r="J131" s="39"/>
      <c r="K131" s="39"/>
      <c r="L131" s="43"/>
      <c r="M131" s="219"/>
      <c r="N131" s="220"/>
      <c r="O131" s="83"/>
      <c r="P131" s="83"/>
      <c r="Q131" s="83"/>
      <c r="R131" s="83"/>
      <c r="S131" s="83"/>
      <c r="T131" s="84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133</v>
      </c>
      <c r="AU131" s="16" t="s">
        <v>82</v>
      </c>
    </row>
    <row r="132" s="12" customFormat="1" ht="22.8" customHeight="1">
      <c r="A132" s="12"/>
      <c r="B132" s="187"/>
      <c r="C132" s="188"/>
      <c r="D132" s="189" t="s">
        <v>71</v>
      </c>
      <c r="E132" s="201" t="s">
        <v>267</v>
      </c>
      <c r="F132" s="201" t="s">
        <v>268</v>
      </c>
      <c r="G132" s="188"/>
      <c r="H132" s="188"/>
      <c r="I132" s="191"/>
      <c r="J132" s="202">
        <f>BK132</f>
        <v>0</v>
      </c>
      <c r="K132" s="188"/>
      <c r="L132" s="193"/>
      <c r="M132" s="194"/>
      <c r="N132" s="195"/>
      <c r="O132" s="195"/>
      <c r="P132" s="196">
        <f>SUM(P133:P134)</f>
        <v>0</v>
      </c>
      <c r="Q132" s="195"/>
      <c r="R132" s="196">
        <f>SUM(R133:R134)</f>
        <v>0</v>
      </c>
      <c r="S132" s="195"/>
      <c r="T132" s="197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98" t="s">
        <v>80</v>
      </c>
      <c r="AT132" s="199" t="s">
        <v>71</v>
      </c>
      <c r="AU132" s="199" t="s">
        <v>80</v>
      </c>
      <c r="AY132" s="198" t="s">
        <v>123</v>
      </c>
      <c r="BK132" s="200">
        <f>SUM(BK133:BK134)</f>
        <v>0</v>
      </c>
    </row>
    <row r="133" s="2" customFormat="1" ht="55.5" customHeight="1">
      <c r="A133" s="37"/>
      <c r="B133" s="38"/>
      <c r="C133" s="203" t="s">
        <v>194</v>
      </c>
      <c r="D133" s="203" t="s">
        <v>126</v>
      </c>
      <c r="E133" s="204" t="s">
        <v>668</v>
      </c>
      <c r="F133" s="205" t="s">
        <v>669</v>
      </c>
      <c r="G133" s="206" t="s">
        <v>249</v>
      </c>
      <c r="H133" s="207">
        <v>1.3480000000000001</v>
      </c>
      <c r="I133" s="208"/>
      <c r="J133" s="209">
        <f>ROUND(I133*H133,2)</f>
        <v>0</v>
      </c>
      <c r="K133" s="205" t="s">
        <v>130</v>
      </c>
      <c r="L133" s="43"/>
      <c r="M133" s="210" t="s">
        <v>19</v>
      </c>
      <c r="N133" s="211" t="s">
        <v>43</v>
      </c>
      <c r="O133" s="83"/>
      <c r="P133" s="212">
        <f>O133*H133</f>
        <v>0</v>
      </c>
      <c r="Q133" s="212">
        <v>0</v>
      </c>
      <c r="R133" s="212">
        <f>Q133*H133</f>
        <v>0</v>
      </c>
      <c r="S133" s="212">
        <v>0</v>
      </c>
      <c r="T133" s="21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14" t="s">
        <v>131</v>
      </c>
      <c r="AT133" s="214" t="s">
        <v>126</v>
      </c>
      <c r="AU133" s="214" t="s">
        <v>82</v>
      </c>
      <c r="AY133" s="16" t="s">
        <v>123</v>
      </c>
      <c r="BE133" s="215">
        <f>IF(N133="základní",J133,0)</f>
        <v>0</v>
      </c>
      <c r="BF133" s="215">
        <f>IF(N133="snížená",J133,0)</f>
        <v>0</v>
      </c>
      <c r="BG133" s="215">
        <f>IF(N133="zákl. přenesená",J133,0)</f>
        <v>0</v>
      </c>
      <c r="BH133" s="215">
        <f>IF(N133="sníž. přenesená",J133,0)</f>
        <v>0</v>
      </c>
      <c r="BI133" s="215">
        <f>IF(N133="nulová",J133,0)</f>
        <v>0</v>
      </c>
      <c r="BJ133" s="16" t="s">
        <v>80</v>
      </c>
      <c r="BK133" s="215">
        <f>ROUND(I133*H133,2)</f>
        <v>0</v>
      </c>
      <c r="BL133" s="16" t="s">
        <v>131</v>
      </c>
      <c r="BM133" s="214" t="s">
        <v>670</v>
      </c>
    </row>
    <row r="134" s="2" customFormat="1">
      <c r="A134" s="37"/>
      <c r="B134" s="38"/>
      <c r="C134" s="39"/>
      <c r="D134" s="216" t="s">
        <v>133</v>
      </c>
      <c r="E134" s="39"/>
      <c r="F134" s="217" t="s">
        <v>671</v>
      </c>
      <c r="G134" s="39"/>
      <c r="H134" s="39"/>
      <c r="I134" s="218"/>
      <c r="J134" s="39"/>
      <c r="K134" s="39"/>
      <c r="L134" s="43"/>
      <c r="M134" s="219"/>
      <c r="N134" s="220"/>
      <c r="O134" s="83"/>
      <c r="P134" s="83"/>
      <c r="Q134" s="83"/>
      <c r="R134" s="83"/>
      <c r="S134" s="83"/>
      <c r="T134" s="84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133</v>
      </c>
      <c r="AU134" s="16" t="s">
        <v>82</v>
      </c>
    </row>
    <row r="135" s="12" customFormat="1" ht="25.92" customHeight="1">
      <c r="A135" s="12"/>
      <c r="B135" s="187"/>
      <c r="C135" s="188"/>
      <c r="D135" s="189" t="s">
        <v>71</v>
      </c>
      <c r="E135" s="190" t="s">
        <v>274</v>
      </c>
      <c r="F135" s="190" t="s">
        <v>275</v>
      </c>
      <c r="G135" s="188"/>
      <c r="H135" s="188"/>
      <c r="I135" s="191"/>
      <c r="J135" s="192">
        <f>BK135</f>
        <v>0</v>
      </c>
      <c r="K135" s="188"/>
      <c r="L135" s="193"/>
      <c r="M135" s="194"/>
      <c r="N135" s="195"/>
      <c r="O135" s="195"/>
      <c r="P135" s="196">
        <f>P136+P138+P169+P176+P199+P213+P220</f>
        <v>0</v>
      </c>
      <c r="Q135" s="195"/>
      <c r="R135" s="196">
        <f>R136+R138+R169+R176+R199+R213+R220</f>
        <v>1.7291958599999997</v>
      </c>
      <c r="S135" s="195"/>
      <c r="T135" s="197">
        <f>T136+T138+T169+T176+T199+T213+T220</f>
        <v>2.1383976000000002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98" t="s">
        <v>82</v>
      </c>
      <c r="AT135" s="199" t="s">
        <v>71</v>
      </c>
      <c r="AU135" s="199" t="s">
        <v>72</v>
      </c>
      <c r="AY135" s="198" t="s">
        <v>123</v>
      </c>
      <c r="BK135" s="200">
        <f>BK136+BK138+BK169+BK176+BK199+BK213+BK220</f>
        <v>0</v>
      </c>
    </row>
    <row r="136" s="12" customFormat="1" ht="22.8" customHeight="1">
      <c r="A136" s="12"/>
      <c r="B136" s="187"/>
      <c r="C136" s="188"/>
      <c r="D136" s="189" t="s">
        <v>71</v>
      </c>
      <c r="E136" s="201" t="s">
        <v>276</v>
      </c>
      <c r="F136" s="201" t="s">
        <v>277</v>
      </c>
      <c r="G136" s="188"/>
      <c r="H136" s="188"/>
      <c r="I136" s="191"/>
      <c r="J136" s="202">
        <f>BK136</f>
        <v>0</v>
      </c>
      <c r="K136" s="188"/>
      <c r="L136" s="193"/>
      <c r="M136" s="194"/>
      <c r="N136" s="195"/>
      <c r="O136" s="195"/>
      <c r="P136" s="196">
        <f>P137</f>
        <v>0</v>
      </c>
      <c r="Q136" s="195"/>
      <c r="R136" s="196">
        <f>R137</f>
        <v>0</v>
      </c>
      <c r="S136" s="195"/>
      <c r="T136" s="197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98" t="s">
        <v>82</v>
      </c>
      <c r="AT136" s="199" t="s">
        <v>71</v>
      </c>
      <c r="AU136" s="199" t="s">
        <v>80</v>
      </c>
      <c r="AY136" s="198" t="s">
        <v>123</v>
      </c>
      <c r="BK136" s="200">
        <f>BK137</f>
        <v>0</v>
      </c>
    </row>
    <row r="137" s="2" customFormat="1" ht="16.5" customHeight="1">
      <c r="A137" s="37"/>
      <c r="B137" s="38"/>
      <c r="C137" s="203" t="s">
        <v>199</v>
      </c>
      <c r="D137" s="203" t="s">
        <v>126</v>
      </c>
      <c r="E137" s="204" t="s">
        <v>279</v>
      </c>
      <c r="F137" s="205" t="s">
        <v>280</v>
      </c>
      <c r="G137" s="206" t="s">
        <v>281</v>
      </c>
      <c r="H137" s="207">
        <v>5</v>
      </c>
      <c r="I137" s="208"/>
      <c r="J137" s="209">
        <f>ROUND(I137*H137,2)</f>
        <v>0</v>
      </c>
      <c r="K137" s="205" t="s">
        <v>19</v>
      </c>
      <c r="L137" s="43"/>
      <c r="M137" s="210" t="s">
        <v>19</v>
      </c>
      <c r="N137" s="211" t="s">
        <v>43</v>
      </c>
      <c r="O137" s="83"/>
      <c r="P137" s="212">
        <f>O137*H137</f>
        <v>0</v>
      </c>
      <c r="Q137" s="212">
        <v>0</v>
      </c>
      <c r="R137" s="212">
        <f>Q137*H137</f>
        <v>0</v>
      </c>
      <c r="S137" s="212">
        <v>0</v>
      </c>
      <c r="T137" s="21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14" t="s">
        <v>194</v>
      </c>
      <c r="AT137" s="214" t="s">
        <v>126</v>
      </c>
      <c r="AU137" s="214" t="s">
        <v>82</v>
      </c>
      <c r="AY137" s="16" t="s">
        <v>123</v>
      </c>
      <c r="BE137" s="215">
        <f>IF(N137="základní",J137,0)</f>
        <v>0</v>
      </c>
      <c r="BF137" s="215">
        <f>IF(N137="snížená",J137,0)</f>
        <v>0</v>
      </c>
      <c r="BG137" s="215">
        <f>IF(N137="zákl. přenesená",J137,0)</f>
        <v>0</v>
      </c>
      <c r="BH137" s="215">
        <f>IF(N137="sníž. přenesená",J137,0)</f>
        <v>0</v>
      </c>
      <c r="BI137" s="215">
        <f>IF(N137="nulová",J137,0)</f>
        <v>0</v>
      </c>
      <c r="BJ137" s="16" t="s">
        <v>80</v>
      </c>
      <c r="BK137" s="215">
        <f>ROUND(I137*H137,2)</f>
        <v>0</v>
      </c>
      <c r="BL137" s="16" t="s">
        <v>194</v>
      </c>
      <c r="BM137" s="214" t="s">
        <v>672</v>
      </c>
    </row>
    <row r="138" s="12" customFormat="1" ht="22.8" customHeight="1">
      <c r="A138" s="12"/>
      <c r="B138" s="187"/>
      <c r="C138" s="188"/>
      <c r="D138" s="189" t="s">
        <v>71</v>
      </c>
      <c r="E138" s="201" t="s">
        <v>283</v>
      </c>
      <c r="F138" s="201" t="s">
        <v>284</v>
      </c>
      <c r="G138" s="188"/>
      <c r="H138" s="188"/>
      <c r="I138" s="191"/>
      <c r="J138" s="202">
        <f>BK138</f>
        <v>0</v>
      </c>
      <c r="K138" s="188"/>
      <c r="L138" s="193"/>
      <c r="M138" s="194"/>
      <c r="N138" s="195"/>
      <c r="O138" s="195"/>
      <c r="P138" s="196">
        <f>SUM(P139:P168)</f>
        <v>0</v>
      </c>
      <c r="Q138" s="195"/>
      <c r="R138" s="196">
        <f>SUM(R139:R168)</f>
        <v>1.0372444399999998</v>
      </c>
      <c r="S138" s="195"/>
      <c r="T138" s="197">
        <f>SUM(T139:T168)</f>
        <v>1.9494400000000001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98" t="s">
        <v>82</v>
      </c>
      <c r="AT138" s="199" t="s">
        <v>71</v>
      </c>
      <c r="AU138" s="199" t="s">
        <v>80</v>
      </c>
      <c r="AY138" s="198" t="s">
        <v>123</v>
      </c>
      <c r="BK138" s="200">
        <f>SUM(BK139:BK168)</f>
        <v>0</v>
      </c>
    </row>
    <row r="139" s="2" customFormat="1" ht="33" customHeight="1">
      <c r="A139" s="37"/>
      <c r="B139" s="38"/>
      <c r="C139" s="203" t="s">
        <v>204</v>
      </c>
      <c r="D139" s="203" t="s">
        <v>126</v>
      </c>
      <c r="E139" s="204" t="s">
        <v>286</v>
      </c>
      <c r="F139" s="205" t="s">
        <v>287</v>
      </c>
      <c r="G139" s="206" t="s">
        <v>288</v>
      </c>
      <c r="H139" s="207">
        <v>6</v>
      </c>
      <c r="I139" s="208"/>
      <c r="J139" s="209">
        <f>ROUND(I139*H139,2)</f>
        <v>0</v>
      </c>
      <c r="K139" s="205" t="s">
        <v>130</v>
      </c>
      <c r="L139" s="43"/>
      <c r="M139" s="210" t="s">
        <v>19</v>
      </c>
      <c r="N139" s="211" t="s">
        <v>43</v>
      </c>
      <c r="O139" s="83"/>
      <c r="P139" s="212">
        <f>O139*H139</f>
        <v>0</v>
      </c>
      <c r="Q139" s="212">
        <v>0.0026700000000000001</v>
      </c>
      <c r="R139" s="212">
        <f>Q139*H139</f>
        <v>0.01602</v>
      </c>
      <c r="S139" s="212">
        <v>0</v>
      </c>
      <c r="T139" s="21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14" t="s">
        <v>194</v>
      </c>
      <c r="AT139" s="214" t="s">
        <v>126</v>
      </c>
      <c r="AU139" s="214" t="s">
        <v>82</v>
      </c>
      <c r="AY139" s="16" t="s">
        <v>123</v>
      </c>
      <c r="BE139" s="215">
        <f>IF(N139="základní",J139,0)</f>
        <v>0</v>
      </c>
      <c r="BF139" s="215">
        <f>IF(N139="snížená",J139,0)</f>
        <v>0</v>
      </c>
      <c r="BG139" s="215">
        <f>IF(N139="zákl. přenesená",J139,0)</f>
        <v>0</v>
      </c>
      <c r="BH139" s="215">
        <f>IF(N139="sníž. přenesená",J139,0)</f>
        <v>0</v>
      </c>
      <c r="BI139" s="215">
        <f>IF(N139="nulová",J139,0)</f>
        <v>0</v>
      </c>
      <c r="BJ139" s="16" t="s">
        <v>80</v>
      </c>
      <c r="BK139" s="215">
        <f>ROUND(I139*H139,2)</f>
        <v>0</v>
      </c>
      <c r="BL139" s="16" t="s">
        <v>194</v>
      </c>
      <c r="BM139" s="214" t="s">
        <v>673</v>
      </c>
    </row>
    <row r="140" s="2" customFormat="1">
      <c r="A140" s="37"/>
      <c r="B140" s="38"/>
      <c r="C140" s="39"/>
      <c r="D140" s="216" t="s">
        <v>133</v>
      </c>
      <c r="E140" s="39"/>
      <c r="F140" s="217" t="s">
        <v>290</v>
      </c>
      <c r="G140" s="39"/>
      <c r="H140" s="39"/>
      <c r="I140" s="218"/>
      <c r="J140" s="39"/>
      <c r="K140" s="39"/>
      <c r="L140" s="43"/>
      <c r="M140" s="219"/>
      <c r="N140" s="220"/>
      <c r="O140" s="83"/>
      <c r="P140" s="83"/>
      <c r="Q140" s="83"/>
      <c r="R140" s="83"/>
      <c r="S140" s="83"/>
      <c r="T140" s="84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133</v>
      </c>
      <c r="AU140" s="16" t="s">
        <v>82</v>
      </c>
    </row>
    <row r="141" s="2" customFormat="1" ht="16.5" customHeight="1">
      <c r="A141" s="37"/>
      <c r="B141" s="38"/>
      <c r="C141" s="221" t="s">
        <v>209</v>
      </c>
      <c r="D141" s="221" t="s">
        <v>292</v>
      </c>
      <c r="E141" s="222" t="s">
        <v>674</v>
      </c>
      <c r="F141" s="223" t="s">
        <v>294</v>
      </c>
      <c r="G141" s="224" t="s">
        <v>288</v>
      </c>
      <c r="H141" s="225">
        <v>6</v>
      </c>
      <c r="I141" s="226"/>
      <c r="J141" s="227">
        <f>ROUND(I141*H141,2)</f>
        <v>0</v>
      </c>
      <c r="K141" s="223" t="s">
        <v>19</v>
      </c>
      <c r="L141" s="228"/>
      <c r="M141" s="229" t="s">
        <v>19</v>
      </c>
      <c r="N141" s="230" t="s">
        <v>43</v>
      </c>
      <c r="O141" s="83"/>
      <c r="P141" s="212">
        <f>O141*H141</f>
        <v>0</v>
      </c>
      <c r="Q141" s="212">
        <v>0</v>
      </c>
      <c r="R141" s="212">
        <f>Q141*H141</f>
        <v>0</v>
      </c>
      <c r="S141" s="212">
        <v>0</v>
      </c>
      <c r="T141" s="21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14" t="s">
        <v>285</v>
      </c>
      <c r="AT141" s="214" t="s">
        <v>292</v>
      </c>
      <c r="AU141" s="214" t="s">
        <v>82</v>
      </c>
      <c r="AY141" s="16" t="s">
        <v>123</v>
      </c>
      <c r="BE141" s="215">
        <f>IF(N141="základní",J141,0)</f>
        <v>0</v>
      </c>
      <c r="BF141" s="215">
        <f>IF(N141="snížená",J141,0)</f>
        <v>0</v>
      </c>
      <c r="BG141" s="215">
        <f>IF(N141="zákl. přenesená",J141,0)</f>
        <v>0</v>
      </c>
      <c r="BH141" s="215">
        <f>IF(N141="sníž. přenesená",J141,0)</f>
        <v>0</v>
      </c>
      <c r="BI141" s="215">
        <f>IF(N141="nulová",J141,0)</f>
        <v>0</v>
      </c>
      <c r="BJ141" s="16" t="s">
        <v>80</v>
      </c>
      <c r="BK141" s="215">
        <f>ROUND(I141*H141,2)</f>
        <v>0</v>
      </c>
      <c r="BL141" s="16" t="s">
        <v>194</v>
      </c>
      <c r="BM141" s="214" t="s">
        <v>675</v>
      </c>
    </row>
    <row r="142" s="2" customFormat="1" ht="16.5" customHeight="1">
      <c r="A142" s="37"/>
      <c r="B142" s="38"/>
      <c r="C142" s="203" t="s">
        <v>214</v>
      </c>
      <c r="D142" s="203" t="s">
        <v>126</v>
      </c>
      <c r="E142" s="204" t="s">
        <v>310</v>
      </c>
      <c r="F142" s="205" t="s">
        <v>311</v>
      </c>
      <c r="G142" s="206" t="s">
        <v>288</v>
      </c>
      <c r="H142" s="207">
        <v>6</v>
      </c>
      <c r="I142" s="208"/>
      <c r="J142" s="209">
        <f>ROUND(I142*H142,2)</f>
        <v>0</v>
      </c>
      <c r="K142" s="205" t="s">
        <v>130</v>
      </c>
      <c r="L142" s="43"/>
      <c r="M142" s="210" t="s">
        <v>19</v>
      </c>
      <c r="N142" s="211" t="s">
        <v>43</v>
      </c>
      <c r="O142" s="83"/>
      <c r="P142" s="212">
        <f>O142*H142</f>
        <v>0</v>
      </c>
      <c r="Q142" s="212">
        <v>0</v>
      </c>
      <c r="R142" s="212">
        <f>Q142*H142</f>
        <v>0</v>
      </c>
      <c r="S142" s="212">
        <v>0.0050000000000000001</v>
      </c>
      <c r="T142" s="213">
        <f>S142*H142</f>
        <v>0.029999999999999999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14" t="s">
        <v>194</v>
      </c>
      <c r="AT142" s="214" t="s">
        <v>126</v>
      </c>
      <c r="AU142" s="214" t="s">
        <v>82</v>
      </c>
      <c r="AY142" s="16" t="s">
        <v>123</v>
      </c>
      <c r="BE142" s="215">
        <f>IF(N142="základní",J142,0)</f>
        <v>0</v>
      </c>
      <c r="BF142" s="215">
        <f>IF(N142="snížená",J142,0)</f>
        <v>0</v>
      </c>
      <c r="BG142" s="215">
        <f>IF(N142="zákl. přenesená",J142,0)</f>
        <v>0</v>
      </c>
      <c r="BH142" s="215">
        <f>IF(N142="sníž. přenesená",J142,0)</f>
        <v>0</v>
      </c>
      <c r="BI142" s="215">
        <f>IF(N142="nulová",J142,0)</f>
        <v>0</v>
      </c>
      <c r="BJ142" s="16" t="s">
        <v>80</v>
      </c>
      <c r="BK142" s="215">
        <f>ROUND(I142*H142,2)</f>
        <v>0</v>
      </c>
      <c r="BL142" s="16" t="s">
        <v>194</v>
      </c>
      <c r="BM142" s="214" t="s">
        <v>676</v>
      </c>
    </row>
    <row r="143" s="2" customFormat="1">
      <c r="A143" s="37"/>
      <c r="B143" s="38"/>
      <c r="C143" s="39"/>
      <c r="D143" s="216" t="s">
        <v>133</v>
      </c>
      <c r="E143" s="39"/>
      <c r="F143" s="217" t="s">
        <v>313</v>
      </c>
      <c r="G143" s="39"/>
      <c r="H143" s="39"/>
      <c r="I143" s="218"/>
      <c r="J143" s="39"/>
      <c r="K143" s="39"/>
      <c r="L143" s="43"/>
      <c r="M143" s="219"/>
      <c r="N143" s="220"/>
      <c r="O143" s="83"/>
      <c r="P143" s="83"/>
      <c r="Q143" s="83"/>
      <c r="R143" s="83"/>
      <c r="S143" s="83"/>
      <c r="T143" s="84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133</v>
      </c>
      <c r="AU143" s="16" t="s">
        <v>82</v>
      </c>
    </row>
    <row r="144" s="2" customFormat="1" ht="37.8" customHeight="1">
      <c r="A144" s="37"/>
      <c r="B144" s="38"/>
      <c r="C144" s="203" t="s">
        <v>7</v>
      </c>
      <c r="D144" s="203" t="s">
        <v>126</v>
      </c>
      <c r="E144" s="204" t="s">
        <v>677</v>
      </c>
      <c r="F144" s="205" t="s">
        <v>678</v>
      </c>
      <c r="G144" s="206" t="s">
        <v>221</v>
      </c>
      <c r="H144" s="207">
        <v>49.899999999999999</v>
      </c>
      <c r="I144" s="208"/>
      <c r="J144" s="209">
        <f>ROUND(I144*H144,2)</f>
        <v>0</v>
      </c>
      <c r="K144" s="205" t="s">
        <v>130</v>
      </c>
      <c r="L144" s="43"/>
      <c r="M144" s="210" t="s">
        <v>19</v>
      </c>
      <c r="N144" s="211" t="s">
        <v>43</v>
      </c>
      <c r="O144" s="83"/>
      <c r="P144" s="212">
        <f>O144*H144</f>
        <v>0</v>
      </c>
      <c r="Q144" s="212">
        <v>0</v>
      </c>
      <c r="R144" s="212">
        <f>Q144*H144</f>
        <v>0</v>
      </c>
      <c r="S144" s="212">
        <v>0.014</v>
      </c>
      <c r="T144" s="213">
        <f>S144*H144</f>
        <v>0.6986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14" t="s">
        <v>194</v>
      </c>
      <c r="AT144" s="214" t="s">
        <v>126</v>
      </c>
      <c r="AU144" s="214" t="s">
        <v>82</v>
      </c>
      <c r="AY144" s="16" t="s">
        <v>123</v>
      </c>
      <c r="BE144" s="215">
        <f>IF(N144="základní",J144,0)</f>
        <v>0</v>
      </c>
      <c r="BF144" s="215">
        <f>IF(N144="snížená",J144,0)</f>
        <v>0</v>
      </c>
      <c r="BG144" s="215">
        <f>IF(N144="zákl. přenesená",J144,0)</f>
        <v>0</v>
      </c>
      <c r="BH144" s="215">
        <f>IF(N144="sníž. přenesená",J144,0)</f>
        <v>0</v>
      </c>
      <c r="BI144" s="215">
        <f>IF(N144="nulová",J144,0)</f>
        <v>0</v>
      </c>
      <c r="BJ144" s="16" t="s">
        <v>80</v>
      </c>
      <c r="BK144" s="215">
        <f>ROUND(I144*H144,2)</f>
        <v>0</v>
      </c>
      <c r="BL144" s="16" t="s">
        <v>194</v>
      </c>
      <c r="BM144" s="214" t="s">
        <v>679</v>
      </c>
    </row>
    <row r="145" s="2" customFormat="1">
      <c r="A145" s="37"/>
      <c r="B145" s="38"/>
      <c r="C145" s="39"/>
      <c r="D145" s="216" t="s">
        <v>133</v>
      </c>
      <c r="E145" s="39"/>
      <c r="F145" s="217" t="s">
        <v>680</v>
      </c>
      <c r="G145" s="39"/>
      <c r="H145" s="39"/>
      <c r="I145" s="218"/>
      <c r="J145" s="39"/>
      <c r="K145" s="39"/>
      <c r="L145" s="43"/>
      <c r="M145" s="219"/>
      <c r="N145" s="220"/>
      <c r="O145" s="83"/>
      <c r="P145" s="83"/>
      <c r="Q145" s="83"/>
      <c r="R145" s="83"/>
      <c r="S145" s="83"/>
      <c r="T145" s="84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133</v>
      </c>
      <c r="AU145" s="16" t="s">
        <v>82</v>
      </c>
    </row>
    <row r="146" s="2" customFormat="1" ht="62.7" customHeight="1">
      <c r="A146" s="37"/>
      <c r="B146" s="38"/>
      <c r="C146" s="203" t="s">
        <v>224</v>
      </c>
      <c r="D146" s="203" t="s">
        <v>126</v>
      </c>
      <c r="E146" s="204" t="s">
        <v>681</v>
      </c>
      <c r="F146" s="205" t="s">
        <v>682</v>
      </c>
      <c r="G146" s="206" t="s">
        <v>221</v>
      </c>
      <c r="H146" s="207">
        <v>49.899999999999999</v>
      </c>
      <c r="I146" s="208"/>
      <c r="J146" s="209">
        <f>ROUND(I146*H146,2)</f>
        <v>0</v>
      </c>
      <c r="K146" s="205" t="s">
        <v>130</v>
      </c>
      <c r="L146" s="43"/>
      <c r="M146" s="210" t="s">
        <v>19</v>
      </c>
      <c r="N146" s="211" t="s">
        <v>43</v>
      </c>
      <c r="O146" s="83"/>
      <c r="P146" s="212">
        <f>O146*H146</f>
        <v>0</v>
      </c>
      <c r="Q146" s="212">
        <v>0</v>
      </c>
      <c r="R146" s="212">
        <f>Q146*H146</f>
        <v>0</v>
      </c>
      <c r="S146" s="212">
        <v>0</v>
      </c>
      <c r="T146" s="21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14" t="s">
        <v>194</v>
      </c>
      <c r="AT146" s="214" t="s">
        <v>126</v>
      </c>
      <c r="AU146" s="214" t="s">
        <v>82</v>
      </c>
      <c r="AY146" s="16" t="s">
        <v>123</v>
      </c>
      <c r="BE146" s="215">
        <f>IF(N146="základní",J146,0)</f>
        <v>0</v>
      </c>
      <c r="BF146" s="215">
        <f>IF(N146="snížená",J146,0)</f>
        <v>0</v>
      </c>
      <c r="BG146" s="215">
        <f>IF(N146="zákl. přenesená",J146,0)</f>
        <v>0</v>
      </c>
      <c r="BH146" s="215">
        <f>IF(N146="sníž. přenesená",J146,0)</f>
        <v>0</v>
      </c>
      <c r="BI146" s="215">
        <f>IF(N146="nulová",J146,0)</f>
        <v>0</v>
      </c>
      <c r="BJ146" s="16" t="s">
        <v>80</v>
      </c>
      <c r="BK146" s="215">
        <f>ROUND(I146*H146,2)</f>
        <v>0</v>
      </c>
      <c r="BL146" s="16" t="s">
        <v>194</v>
      </c>
      <c r="BM146" s="214" t="s">
        <v>683</v>
      </c>
    </row>
    <row r="147" s="2" customFormat="1">
      <c r="A147" s="37"/>
      <c r="B147" s="38"/>
      <c r="C147" s="39"/>
      <c r="D147" s="216" t="s">
        <v>133</v>
      </c>
      <c r="E147" s="39"/>
      <c r="F147" s="217" t="s">
        <v>684</v>
      </c>
      <c r="G147" s="39"/>
      <c r="H147" s="39"/>
      <c r="I147" s="218"/>
      <c r="J147" s="39"/>
      <c r="K147" s="39"/>
      <c r="L147" s="43"/>
      <c r="M147" s="219"/>
      <c r="N147" s="220"/>
      <c r="O147" s="83"/>
      <c r="P147" s="83"/>
      <c r="Q147" s="83"/>
      <c r="R147" s="83"/>
      <c r="S147" s="83"/>
      <c r="T147" s="84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133</v>
      </c>
      <c r="AU147" s="16" t="s">
        <v>82</v>
      </c>
    </row>
    <row r="148" s="2" customFormat="1" ht="21.75" customHeight="1">
      <c r="A148" s="37"/>
      <c r="B148" s="38"/>
      <c r="C148" s="221" t="s">
        <v>229</v>
      </c>
      <c r="D148" s="221" t="s">
        <v>292</v>
      </c>
      <c r="E148" s="222" t="s">
        <v>685</v>
      </c>
      <c r="F148" s="223" t="s">
        <v>686</v>
      </c>
      <c r="G148" s="224" t="s">
        <v>129</v>
      </c>
      <c r="H148" s="225">
        <v>0.66400000000000003</v>
      </c>
      <c r="I148" s="226"/>
      <c r="J148" s="227">
        <f>ROUND(I148*H148,2)</f>
        <v>0</v>
      </c>
      <c r="K148" s="223" t="s">
        <v>130</v>
      </c>
      <c r="L148" s="228"/>
      <c r="M148" s="229" t="s">
        <v>19</v>
      </c>
      <c r="N148" s="230" t="s">
        <v>43</v>
      </c>
      <c r="O148" s="83"/>
      <c r="P148" s="212">
        <f>O148*H148</f>
        <v>0</v>
      </c>
      <c r="Q148" s="212">
        <v>0.55000000000000004</v>
      </c>
      <c r="R148" s="212">
        <f>Q148*H148</f>
        <v>0.36520000000000002</v>
      </c>
      <c r="S148" s="212">
        <v>0</v>
      </c>
      <c r="T148" s="21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14" t="s">
        <v>285</v>
      </c>
      <c r="AT148" s="214" t="s">
        <v>292</v>
      </c>
      <c r="AU148" s="214" t="s">
        <v>82</v>
      </c>
      <c r="AY148" s="16" t="s">
        <v>123</v>
      </c>
      <c r="BE148" s="215">
        <f>IF(N148="základní",J148,0)</f>
        <v>0</v>
      </c>
      <c r="BF148" s="215">
        <f>IF(N148="snížená",J148,0)</f>
        <v>0</v>
      </c>
      <c r="BG148" s="215">
        <f>IF(N148="zákl. přenesená",J148,0)</f>
        <v>0</v>
      </c>
      <c r="BH148" s="215">
        <f>IF(N148="sníž. přenesená",J148,0)</f>
        <v>0</v>
      </c>
      <c r="BI148" s="215">
        <f>IF(N148="nulová",J148,0)</f>
        <v>0</v>
      </c>
      <c r="BJ148" s="16" t="s">
        <v>80</v>
      </c>
      <c r="BK148" s="215">
        <f>ROUND(I148*H148,2)</f>
        <v>0</v>
      </c>
      <c r="BL148" s="16" t="s">
        <v>194</v>
      </c>
      <c r="BM148" s="214" t="s">
        <v>687</v>
      </c>
    </row>
    <row r="149" s="2" customFormat="1" ht="37.8" customHeight="1">
      <c r="A149" s="37"/>
      <c r="B149" s="38"/>
      <c r="C149" s="203" t="s">
        <v>234</v>
      </c>
      <c r="D149" s="203" t="s">
        <v>126</v>
      </c>
      <c r="E149" s="204" t="s">
        <v>348</v>
      </c>
      <c r="F149" s="205" t="s">
        <v>349</v>
      </c>
      <c r="G149" s="206" t="s">
        <v>139</v>
      </c>
      <c r="H149" s="207">
        <v>23.039999999999999</v>
      </c>
      <c r="I149" s="208"/>
      <c r="J149" s="209">
        <f>ROUND(I149*H149,2)</f>
        <v>0</v>
      </c>
      <c r="K149" s="205" t="s">
        <v>130</v>
      </c>
      <c r="L149" s="43"/>
      <c r="M149" s="210" t="s">
        <v>19</v>
      </c>
      <c r="N149" s="211" t="s">
        <v>43</v>
      </c>
      <c r="O149" s="83"/>
      <c r="P149" s="212">
        <f>O149*H149</f>
        <v>0</v>
      </c>
      <c r="Q149" s="212">
        <v>0</v>
      </c>
      <c r="R149" s="212">
        <f>Q149*H149</f>
        <v>0</v>
      </c>
      <c r="S149" s="212">
        <v>0</v>
      </c>
      <c r="T149" s="21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14" t="s">
        <v>194</v>
      </c>
      <c r="AT149" s="214" t="s">
        <v>126</v>
      </c>
      <c r="AU149" s="214" t="s">
        <v>82</v>
      </c>
      <c r="AY149" s="16" t="s">
        <v>123</v>
      </c>
      <c r="BE149" s="215">
        <f>IF(N149="základní",J149,0)</f>
        <v>0</v>
      </c>
      <c r="BF149" s="215">
        <f>IF(N149="snížená",J149,0)</f>
        <v>0</v>
      </c>
      <c r="BG149" s="215">
        <f>IF(N149="zákl. přenesená",J149,0)</f>
        <v>0</v>
      </c>
      <c r="BH149" s="215">
        <f>IF(N149="sníž. přenesená",J149,0)</f>
        <v>0</v>
      </c>
      <c r="BI149" s="215">
        <f>IF(N149="nulová",J149,0)</f>
        <v>0</v>
      </c>
      <c r="BJ149" s="16" t="s">
        <v>80</v>
      </c>
      <c r="BK149" s="215">
        <f>ROUND(I149*H149,2)</f>
        <v>0</v>
      </c>
      <c r="BL149" s="16" t="s">
        <v>194</v>
      </c>
      <c r="BM149" s="214" t="s">
        <v>688</v>
      </c>
    </row>
    <row r="150" s="2" customFormat="1">
      <c r="A150" s="37"/>
      <c r="B150" s="38"/>
      <c r="C150" s="39"/>
      <c r="D150" s="216" t="s">
        <v>133</v>
      </c>
      <c r="E150" s="39"/>
      <c r="F150" s="217" t="s">
        <v>351</v>
      </c>
      <c r="G150" s="39"/>
      <c r="H150" s="39"/>
      <c r="I150" s="218"/>
      <c r="J150" s="39"/>
      <c r="K150" s="39"/>
      <c r="L150" s="43"/>
      <c r="M150" s="219"/>
      <c r="N150" s="220"/>
      <c r="O150" s="83"/>
      <c r="P150" s="83"/>
      <c r="Q150" s="83"/>
      <c r="R150" s="83"/>
      <c r="S150" s="83"/>
      <c r="T150" s="84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133</v>
      </c>
      <c r="AU150" s="16" t="s">
        <v>82</v>
      </c>
    </row>
    <row r="151" s="2" customFormat="1" ht="24.15" customHeight="1">
      <c r="A151" s="37"/>
      <c r="B151" s="38"/>
      <c r="C151" s="221" t="s">
        <v>239</v>
      </c>
      <c r="D151" s="221" t="s">
        <v>292</v>
      </c>
      <c r="E151" s="222" t="s">
        <v>353</v>
      </c>
      <c r="F151" s="223" t="s">
        <v>354</v>
      </c>
      <c r="G151" s="224" t="s">
        <v>129</v>
      </c>
      <c r="H151" s="225">
        <v>0.60799999999999998</v>
      </c>
      <c r="I151" s="226"/>
      <c r="J151" s="227">
        <f>ROUND(I151*H151,2)</f>
        <v>0</v>
      </c>
      <c r="K151" s="223" t="s">
        <v>130</v>
      </c>
      <c r="L151" s="228"/>
      <c r="M151" s="229" t="s">
        <v>19</v>
      </c>
      <c r="N151" s="230" t="s">
        <v>43</v>
      </c>
      <c r="O151" s="83"/>
      <c r="P151" s="212">
        <f>O151*H151</f>
        <v>0</v>
      </c>
      <c r="Q151" s="212">
        <v>0.55000000000000004</v>
      </c>
      <c r="R151" s="212">
        <f>Q151*H151</f>
        <v>0.33440000000000003</v>
      </c>
      <c r="S151" s="212">
        <v>0</v>
      </c>
      <c r="T151" s="21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14" t="s">
        <v>285</v>
      </c>
      <c r="AT151" s="214" t="s">
        <v>292</v>
      </c>
      <c r="AU151" s="214" t="s">
        <v>82</v>
      </c>
      <c r="AY151" s="16" t="s">
        <v>123</v>
      </c>
      <c r="BE151" s="215">
        <f>IF(N151="základní",J151,0)</f>
        <v>0</v>
      </c>
      <c r="BF151" s="215">
        <f>IF(N151="snížená",J151,0)</f>
        <v>0</v>
      </c>
      <c r="BG151" s="215">
        <f>IF(N151="zákl. přenesená",J151,0)</f>
        <v>0</v>
      </c>
      <c r="BH151" s="215">
        <f>IF(N151="sníž. přenesená",J151,0)</f>
        <v>0</v>
      </c>
      <c r="BI151" s="215">
        <f>IF(N151="nulová",J151,0)</f>
        <v>0</v>
      </c>
      <c r="BJ151" s="16" t="s">
        <v>80</v>
      </c>
      <c r="BK151" s="215">
        <f>ROUND(I151*H151,2)</f>
        <v>0</v>
      </c>
      <c r="BL151" s="16" t="s">
        <v>194</v>
      </c>
      <c r="BM151" s="214" t="s">
        <v>689</v>
      </c>
    </row>
    <row r="152" s="2" customFormat="1" ht="16.5" customHeight="1">
      <c r="A152" s="37"/>
      <c r="B152" s="38"/>
      <c r="C152" s="203" t="s">
        <v>246</v>
      </c>
      <c r="D152" s="203" t="s">
        <v>126</v>
      </c>
      <c r="E152" s="204" t="s">
        <v>365</v>
      </c>
      <c r="F152" s="205" t="s">
        <v>366</v>
      </c>
      <c r="G152" s="206" t="s">
        <v>139</v>
      </c>
      <c r="H152" s="207">
        <v>23.039999999999999</v>
      </c>
      <c r="I152" s="208"/>
      <c r="J152" s="209">
        <f>ROUND(I152*H152,2)</f>
        <v>0</v>
      </c>
      <c r="K152" s="205" t="s">
        <v>19</v>
      </c>
      <c r="L152" s="43"/>
      <c r="M152" s="210" t="s">
        <v>19</v>
      </c>
      <c r="N152" s="211" t="s">
        <v>43</v>
      </c>
      <c r="O152" s="83"/>
      <c r="P152" s="212">
        <f>O152*H152</f>
        <v>0</v>
      </c>
      <c r="Q152" s="212">
        <v>0</v>
      </c>
      <c r="R152" s="212">
        <f>Q152*H152</f>
        <v>0</v>
      </c>
      <c r="S152" s="212">
        <v>0</v>
      </c>
      <c r="T152" s="21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14" t="s">
        <v>194</v>
      </c>
      <c r="AT152" s="214" t="s">
        <v>126</v>
      </c>
      <c r="AU152" s="214" t="s">
        <v>82</v>
      </c>
      <c r="AY152" s="16" t="s">
        <v>123</v>
      </c>
      <c r="BE152" s="215">
        <f>IF(N152="základní",J152,0)</f>
        <v>0</v>
      </c>
      <c r="BF152" s="215">
        <f>IF(N152="snížená",J152,0)</f>
        <v>0</v>
      </c>
      <c r="BG152" s="215">
        <f>IF(N152="zákl. přenesená",J152,0)</f>
        <v>0</v>
      </c>
      <c r="BH152" s="215">
        <f>IF(N152="sníž. přenesená",J152,0)</f>
        <v>0</v>
      </c>
      <c r="BI152" s="215">
        <f>IF(N152="nulová",J152,0)</f>
        <v>0</v>
      </c>
      <c r="BJ152" s="16" t="s">
        <v>80</v>
      </c>
      <c r="BK152" s="215">
        <f>ROUND(I152*H152,2)</f>
        <v>0</v>
      </c>
      <c r="BL152" s="16" t="s">
        <v>194</v>
      </c>
      <c r="BM152" s="214" t="s">
        <v>690</v>
      </c>
    </row>
    <row r="153" s="2" customFormat="1" ht="33" customHeight="1">
      <c r="A153" s="37"/>
      <c r="B153" s="38"/>
      <c r="C153" s="203" t="s">
        <v>252</v>
      </c>
      <c r="D153" s="203" t="s">
        <v>126</v>
      </c>
      <c r="E153" s="204" t="s">
        <v>369</v>
      </c>
      <c r="F153" s="205" t="s">
        <v>370</v>
      </c>
      <c r="G153" s="206" t="s">
        <v>139</v>
      </c>
      <c r="H153" s="207">
        <v>23.039999999999999</v>
      </c>
      <c r="I153" s="208"/>
      <c r="J153" s="209">
        <f>ROUND(I153*H153,2)</f>
        <v>0</v>
      </c>
      <c r="K153" s="205" t="s">
        <v>130</v>
      </c>
      <c r="L153" s="43"/>
      <c r="M153" s="210" t="s">
        <v>19</v>
      </c>
      <c r="N153" s="211" t="s">
        <v>43</v>
      </c>
      <c r="O153" s="83"/>
      <c r="P153" s="212">
        <f>O153*H153</f>
        <v>0</v>
      </c>
      <c r="Q153" s="212">
        <v>0</v>
      </c>
      <c r="R153" s="212">
        <f>Q153*H153</f>
        <v>0</v>
      </c>
      <c r="S153" s="212">
        <v>0</v>
      </c>
      <c r="T153" s="21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14" t="s">
        <v>194</v>
      </c>
      <c r="AT153" s="214" t="s">
        <v>126</v>
      </c>
      <c r="AU153" s="214" t="s">
        <v>82</v>
      </c>
      <c r="AY153" s="16" t="s">
        <v>123</v>
      </c>
      <c r="BE153" s="215">
        <f>IF(N153="základní",J153,0)</f>
        <v>0</v>
      </c>
      <c r="BF153" s="215">
        <f>IF(N153="snížená",J153,0)</f>
        <v>0</v>
      </c>
      <c r="BG153" s="215">
        <f>IF(N153="zákl. přenesená",J153,0)</f>
        <v>0</v>
      </c>
      <c r="BH153" s="215">
        <f>IF(N153="sníž. přenesená",J153,0)</f>
        <v>0</v>
      </c>
      <c r="BI153" s="215">
        <f>IF(N153="nulová",J153,0)</f>
        <v>0</v>
      </c>
      <c r="BJ153" s="16" t="s">
        <v>80</v>
      </c>
      <c r="BK153" s="215">
        <f>ROUND(I153*H153,2)</f>
        <v>0</v>
      </c>
      <c r="BL153" s="16" t="s">
        <v>194</v>
      </c>
      <c r="BM153" s="214" t="s">
        <v>691</v>
      </c>
    </row>
    <row r="154" s="2" customFormat="1">
      <c r="A154" s="37"/>
      <c r="B154" s="38"/>
      <c r="C154" s="39"/>
      <c r="D154" s="216" t="s">
        <v>133</v>
      </c>
      <c r="E154" s="39"/>
      <c r="F154" s="217" t="s">
        <v>372</v>
      </c>
      <c r="G154" s="39"/>
      <c r="H154" s="39"/>
      <c r="I154" s="218"/>
      <c r="J154" s="39"/>
      <c r="K154" s="39"/>
      <c r="L154" s="43"/>
      <c r="M154" s="219"/>
      <c r="N154" s="220"/>
      <c r="O154" s="83"/>
      <c r="P154" s="83"/>
      <c r="Q154" s="83"/>
      <c r="R154" s="83"/>
      <c r="S154" s="83"/>
      <c r="T154" s="84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133</v>
      </c>
      <c r="AU154" s="16" t="s">
        <v>82</v>
      </c>
    </row>
    <row r="155" s="2" customFormat="1" ht="16.5" customHeight="1">
      <c r="A155" s="37"/>
      <c r="B155" s="38"/>
      <c r="C155" s="221" t="s">
        <v>257</v>
      </c>
      <c r="D155" s="221" t="s">
        <v>292</v>
      </c>
      <c r="E155" s="222" t="s">
        <v>374</v>
      </c>
      <c r="F155" s="223" t="s">
        <v>375</v>
      </c>
      <c r="G155" s="224" t="s">
        <v>129</v>
      </c>
      <c r="H155" s="225">
        <v>0.157</v>
      </c>
      <c r="I155" s="226"/>
      <c r="J155" s="227">
        <f>ROUND(I155*H155,2)</f>
        <v>0</v>
      </c>
      <c r="K155" s="223" t="s">
        <v>130</v>
      </c>
      <c r="L155" s="228"/>
      <c r="M155" s="229" t="s">
        <v>19</v>
      </c>
      <c r="N155" s="230" t="s">
        <v>43</v>
      </c>
      <c r="O155" s="83"/>
      <c r="P155" s="212">
        <f>O155*H155</f>
        <v>0</v>
      </c>
      <c r="Q155" s="212">
        <v>0.55000000000000004</v>
      </c>
      <c r="R155" s="212">
        <f>Q155*H155</f>
        <v>0.08635000000000001</v>
      </c>
      <c r="S155" s="212">
        <v>0</v>
      </c>
      <c r="T155" s="21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14" t="s">
        <v>285</v>
      </c>
      <c r="AT155" s="214" t="s">
        <v>292</v>
      </c>
      <c r="AU155" s="214" t="s">
        <v>82</v>
      </c>
      <c r="AY155" s="16" t="s">
        <v>123</v>
      </c>
      <c r="BE155" s="215">
        <f>IF(N155="základní",J155,0)</f>
        <v>0</v>
      </c>
      <c r="BF155" s="215">
        <f>IF(N155="snížená",J155,0)</f>
        <v>0</v>
      </c>
      <c r="BG155" s="215">
        <f>IF(N155="zákl. přenesená",J155,0)</f>
        <v>0</v>
      </c>
      <c r="BH155" s="215">
        <f>IF(N155="sníž. přenesená",J155,0)</f>
        <v>0</v>
      </c>
      <c r="BI155" s="215">
        <f>IF(N155="nulová",J155,0)</f>
        <v>0</v>
      </c>
      <c r="BJ155" s="16" t="s">
        <v>80</v>
      </c>
      <c r="BK155" s="215">
        <f>ROUND(I155*H155,2)</f>
        <v>0</v>
      </c>
      <c r="BL155" s="16" t="s">
        <v>194</v>
      </c>
      <c r="BM155" s="214" t="s">
        <v>692</v>
      </c>
    </row>
    <row r="156" s="2" customFormat="1" ht="37.8" customHeight="1">
      <c r="A156" s="37"/>
      <c r="B156" s="38"/>
      <c r="C156" s="203" t="s">
        <v>262</v>
      </c>
      <c r="D156" s="203" t="s">
        <v>126</v>
      </c>
      <c r="E156" s="204" t="s">
        <v>382</v>
      </c>
      <c r="F156" s="205" t="s">
        <v>383</v>
      </c>
      <c r="G156" s="206" t="s">
        <v>129</v>
      </c>
      <c r="H156" s="207">
        <v>1.4290000000000001</v>
      </c>
      <c r="I156" s="208"/>
      <c r="J156" s="209">
        <f>ROUND(I156*H156,2)</f>
        <v>0</v>
      </c>
      <c r="K156" s="205" t="s">
        <v>130</v>
      </c>
      <c r="L156" s="43"/>
      <c r="M156" s="210" t="s">
        <v>19</v>
      </c>
      <c r="N156" s="211" t="s">
        <v>43</v>
      </c>
      <c r="O156" s="83"/>
      <c r="P156" s="212">
        <f>O156*H156</f>
        <v>0</v>
      </c>
      <c r="Q156" s="212">
        <v>0.022839999999999999</v>
      </c>
      <c r="R156" s="212">
        <f>Q156*H156</f>
        <v>0.032638359999999998</v>
      </c>
      <c r="S156" s="212">
        <v>0</v>
      </c>
      <c r="T156" s="21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14" t="s">
        <v>194</v>
      </c>
      <c r="AT156" s="214" t="s">
        <v>126</v>
      </c>
      <c r="AU156" s="214" t="s">
        <v>82</v>
      </c>
      <c r="AY156" s="16" t="s">
        <v>123</v>
      </c>
      <c r="BE156" s="215">
        <f>IF(N156="základní",J156,0)</f>
        <v>0</v>
      </c>
      <c r="BF156" s="215">
        <f>IF(N156="snížená",J156,0)</f>
        <v>0</v>
      </c>
      <c r="BG156" s="215">
        <f>IF(N156="zákl. přenesená",J156,0)</f>
        <v>0</v>
      </c>
      <c r="BH156" s="215">
        <f>IF(N156="sníž. přenesená",J156,0)</f>
        <v>0</v>
      </c>
      <c r="BI156" s="215">
        <f>IF(N156="nulová",J156,0)</f>
        <v>0</v>
      </c>
      <c r="BJ156" s="16" t="s">
        <v>80</v>
      </c>
      <c r="BK156" s="215">
        <f>ROUND(I156*H156,2)</f>
        <v>0</v>
      </c>
      <c r="BL156" s="16" t="s">
        <v>194</v>
      </c>
      <c r="BM156" s="214" t="s">
        <v>693</v>
      </c>
    </row>
    <row r="157" s="2" customFormat="1">
      <c r="A157" s="37"/>
      <c r="B157" s="38"/>
      <c r="C157" s="39"/>
      <c r="D157" s="216" t="s">
        <v>133</v>
      </c>
      <c r="E157" s="39"/>
      <c r="F157" s="217" t="s">
        <v>385</v>
      </c>
      <c r="G157" s="39"/>
      <c r="H157" s="39"/>
      <c r="I157" s="218"/>
      <c r="J157" s="39"/>
      <c r="K157" s="39"/>
      <c r="L157" s="43"/>
      <c r="M157" s="219"/>
      <c r="N157" s="220"/>
      <c r="O157" s="83"/>
      <c r="P157" s="83"/>
      <c r="Q157" s="83"/>
      <c r="R157" s="83"/>
      <c r="S157" s="83"/>
      <c r="T157" s="84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133</v>
      </c>
      <c r="AU157" s="16" t="s">
        <v>82</v>
      </c>
    </row>
    <row r="158" s="2" customFormat="1" ht="37.8" customHeight="1">
      <c r="A158" s="37"/>
      <c r="B158" s="38"/>
      <c r="C158" s="203" t="s">
        <v>269</v>
      </c>
      <c r="D158" s="203" t="s">
        <v>126</v>
      </c>
      <c r="E158" s="204" t="s">
        <v>694</v>
      </c>
      <c r="F158" s="205" t="s">
        <v>695</v>
      </c>
      <c r="G158" s="206" t="s">
        <v>221</v>
      </c>
      <c r="H158" s="207">
        <v>17.399999999999999</v>
      </c>
      <c r="I158" s="208"/>
      <c r="J158" s="209">
        <f>ROUND(I158*H158,2)</f>
        <v>0</v>
      </c>
      <c r="K158" s="205" t="s">
        <v>130</v>
      </c>
      <c r="L158" s="43"/>
      <c r="M158" s="210" t="s">
        <v>19</v>
      </c>
      <c r="N158" s="211" t="s">
        <v>43</v>
      </c>
      <c r="O158" s="83"/>
      <c r="P158" s="212">
        <f>O158*H158</f>
        <v>0</v>
      </c>
      <c r="Q158" s="212">
        <v>0</v>
      </c>
      <c r="R158" s="212">
        <f>Q158*H158</f>
        <v>0</v>
      </c>
      <c r="S158" s="212">
        <v>0</v>
      </c>
      <c r="T158" s="21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14" t="s">
        <v>194</v>
      </c>
      <c r="AT158" s="214" t="s">
        <v>126</v>
      </c>
      <c r="AU158" s="214" t="s">
        <v>82</v>
      </c>
      <c r="AY158" s="16" t="s">
        <v>123</v>
      </c>
      <c r="BE158" s="215">
        <f>IF(N158="základní",J158,0)</f>
        <v>0</v>
      </c>
      <c r="BF158" s="215">
        <f>IF(N158="snížená",J158,0)</f>
        <v>0</v>
      </c>
      <c r="BG158" s="215">
        <f>IF(N158="zákl. přenesená",J158,0)</f>
        <v>0</v>
      </c>
      <c r="BH158" s="215">
        <f>IF(N158="sníž. přenesená",J158,0)</f>
        <v>0</v>
      </c>
      <c r="BI158" s="215">
        <f>IF(N158="nulová",J158,0)</f>
        <v>0</v>
      </c>
      <c r="BJ158" s="16" t="s">
        <v>80</v>
      </c>
      <c r="BK158" s="215">
        <f>ROUND(I158*H158,2)</f>
        <v>0</v>
      </c>
      <c r="BL158" s="16" t="s">
        <v>194</v>
      </c>
      <c r="BM158" s="214" t="s">
        <v>696</v>
      </c>
    </row>
    <row r="159" s="2" customFormat="1">
      <c r="A159" s="37"/>
      <c r="B159" s="38"/>
      <c r="C159" s="39"/>
      <c r="D159" s="216" t="s">
        <v>133</v>
      </c>
      <c r="E159" s="39"/>
      <c r="F159" s="217" t="s">
        <v>697</v>
      </c>
      <c r="G159" s="39"/>
      <c r="H159" s="39"/>
      <c r="I159" s="218"/>
      <c r="J159" s="39"/>
      <c r="K159" s="39"/>
      <c r="L159" s="43"/>
      <c r="M159" s="219"/>
      <c r="N159" s="220"/>
      <c r="O159" s="83"/>
      <c r="P159" s="83"/>
      <c r="Q159" s="83"/>
      <c r="R159" s="83"/>
      <c r="S159" s="83"/>
      <c r="T159" s="84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133</v>
      </c>
      <c r="AU159" s="16" t="s">
        <v>82</v>
      </c>
    </row>
    <row r="160" s="2" customFormat="1" ht="21.75" customHeight="1">
      <c r="A160" s="37"/>
      <c r="B160" s="38"/>
      <c r="C160" s="221" t="s">
        <v>278</v>
      </c>
      <c r="D160" s="221" t="s">
        <v>292</v>
      </c>
      <c r="E160" s="222" t="s">
        <v>685</v>
      </c>
      <c r="F160" s="223" t="s">
        <v>686</v>
      </c>
      <c r="G160" s="224" t="s">
        <v>129</v>
      </c>
      <c r="H160" s="225">
        <v>0.36699999999999999</v>
      </c>
      <c r="I160" s="226"/>
      <c r="J160" s="227">
        <f>ROUND(I160*H160,2)</f>
        <v>0</v>
      </c>
      <c r="K160" s="223" t="s">
        <v>130</v>
      </c>
      <c r="L160" s="228"/>
      <c r="M160" s="229" t="s">
        <v>19</v>
      </c>
      <c r="N160" s="230" t="s">
        <v>43</v>
      </c>
      <c r="O160" s="83"/>
      <c r="P160" s="212">
        <f>O160*H160</f>
        <v>0</v>
      </c>
      <c r="Q160" s="212">
        <v>0.55000000000000004</v>
      </c>
      <c r="R160" s="212">
        <f>Q160*H160</f>
        <v>0.20185</v>
      </c>
      <c r="S160" s="212">
        <v>0</v>
      </c>
      <c r="T160" s="21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14" t="s">
        <v>285</v>
      </c>
      <c r="AT160" s="214" t="s">
        <v>292</v>
      </c>
      <c r="AU160" s="214" t="s">
        <v>82</v>
      </c>
      <c r="AY160" s="16" t="s">
        <v>123</v>
      </c>
      <c r="BE160" s="215">
        <f>IF(N160="základní",J160,0)</f>
        <v>0</v>
      </c>
      <c r="BF160" s="215">
        <f>IF(N160="snížená",J160,0)</f>
        <v>0</v>
      </c>
      <c r="BG160" s="215">
        <f>IF(N160="zákl. přenesená",J160,0)</f>
        <v>0</v>
      </c>
      <c r="BH160" s="215">
        <f>IF(N160="sníž. přenesená",J160,0)</f>
        <v>0</v>
      </c>
      <c r="BI160" s="215">
        <f>IF(N160="nulová",J160,0)</f>
        <v>0</v>
      </c>
      <c r="BJ160" s="16" t="s">
        <v>80</v>
      </c>
      <c r="BK160" s="215">
        <f>ROUND(I160*H160,2)</f>
        <v>0</v>
      </c>
      <c r="BL160" s="16" t="s">
        <v>194</v>
      </c>
      <c r="BM160" s="214" t="s">
        <v>698</v>
      </c>
    </row>
    <row r="161" s="2" customFormat="1" ht="24.15" customHeight="1">
      <c r="A161" s="37"/>
      <c r="B161" s="38"/>
      <c r="C161" s="203" t="s">
        <v>285</v>
      </c>
      <c r="D161" s="203" t="s">
        <v>126</v>
      </c>
      <c r="E161" s="204" t="s">
        <v>410</v>
      </c>
      <c r="F161" s="205" t="s">
        <v>411</v>
      </c>
      <c r="G161" s="206" t="s">
        <v>221</v>
      </c>
      <c r="H161" s="207">
        <v>17.399999999999999</v>
      </c>
      <c r="I161" s="208"/>
      <c r="J161" s="209">
        <f>ROUND(I161*H161,2)</f>
        <v>0</v>
      </c>
      <c r="K161" s="205" t="s">
        <v>130</v>
      </c>
      <c r="L161" s="43"/>
      <c r="M161" s="210" t="s">
        <v>19</v>
      </c>
      <c r="N161" s="211" t="s">
        <v>43</v>
      </c>
      <c r="O161" s="83"/>
      <c r="P161" s="212">
        <f>O161*H161</f>
        <v>0</v>
      </c>
      <c r="Q161" s="212">
        <v>0</v>
      </c>
      <c r="R161" s="212">
        <f>Q161*H161</f>
        <v>0</v>
      </c>
      <c r="S161" s="212">
        <v>0.044999999999999998</v>
      </c>
      <c r="T161" s="213">
        <f>S161*H161</f>
        <v>0.78299999999999992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14" t="s">
        <v>194</v>
      </c>
      <c r="AT161" s="214" t="s">
        <v>126</v>
      </c>
      <c r="AU161" s="214" t="s">
        <v>82</v>
      </c>
      <c r="AY161" s="16" t="s">
        <v>123</v>
      </c>
      <c r="BE161" s="215">
        <f>IF(N161="základní",J161,0)</f>
        <v>0</v>
      </c>
      <c r="BF161" s="215">
        <f>IF(N161="snížená",J161,0)</f>
        <v>0</v>
      </c>
      <c r="BG161" s="215">
        <f>IF(N161="zákl. přenesená",J161,0)</f>
        <v>0</v>
      </c>
      <c r="BH161" s="215">
        <f>IF(N161="sníž. přenesená",J161,0)</f>
        <v>0</v>
      </c>
      <c r="BI161" s="215">
        <f>IF(N161="nulová",J161,0)</f>
        <v>0</v>
      </c>
      <c r="BJ161" s="16" t="s">
        <v>80</v>
      </c>
      <c r="BK161" s="215">
        <f>ROUND(I161*H161,2)</f>
        <v>0</v>
      </c>
      <c r="BL161" s="16" t="s">
        <v>194</v>
      </c>
      <c r="BM161" s="214" t="s">
        <v>699</v>
      </c>
    </row>
    <row r="162" s="2" customFormat="1">
      <c r="A162" s="37"/>
      <c r="B162" s="38"/>
      <c r="C162" s="39"/>
      <c r="D162" s="216" t="s">
        <v>133</v>
      </c>
      <c r="E162" s="39"/>
      <c r="F162" s="217" t="s">
        <v>413</v>
      </c>
      <c r="G162" s="39"/>
      <c r="H162" s="39"/>
      <c r="I162" s="218"/>
      <c r="J162" s="39"/>
      <c r="K162" s="39"/>
      <c r="L162" s="43"/>
      <c r="M162" s="219"/>
      <c r="N162" s="220"/>
      <c r="O162" s="83"/>
      <c r="P162" s="83"/>
      <c r="Q162" s="83"/>
      <c r="R162" s="83"/>
      <c r="S162" s="83"/>
      <c r="T162" s="84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133</v>
      </c>
      <c r="AU162" s="16" t="s">
        <v>82</v>
      </c>
    </row>
    <row r="163" s="2" customFormat="1" ht="33" customHeight="1">
      <c r="A163" s="37"/>
      <c r="B163" s="38"/>
      <c r="C163" s="203" t="s">
        <v>291</v>
      </c>
      <c r="D163" s="203" t="s">
        <v>126</v>
      </c>
      <c r="E163" s="204" t="s">
        <v>415</v>
      </c>
      <c r="F163" s="205" t="s">
        <v>416</v>
      </c>
      <c r="G163" s="206" t="s">
        <v>139</v>
      </c>
      <c r="H163" s="207">
        <v>10.946</v>
      </c>
      <c r="I163" s="208"/>
      <c r="J163" s="209">
        <f>ROUND(I163*H163,2)</f>
        <v>0</v>
      </c>
      <c r="K163" s="205" t="s">
        <v>130</v>
      </c>
      <c r="L163" s="43"/>
      <c r="M163" s="210" t="s">
        <v>19</v>
      </c>
      <c r="N163" s="211" t="s">
        <v>43</v>
      </c>
      <c r="O163" s="83"/>
      <c r="P163" s="212">
        <f>O163*H163</f>
        <v>0</v>
      </c>
      <c r="Q163" s="212">
        <v>0</v>
      </c>
      <c r="R163" s="212">
        <f>Q163*H163</f>
        <v>0</v>
      </c>
      <c r="S163" s="212">
        <v>0.040000000000000001</v>
      </c>
      <c r="T163" s="213">
        <f>S163*H163</f>
        <v>0.43784000000000001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14" t="s">
        <v>194</v>
      </c>
      <c r="AT163" s="214" t="s">
        <v>126</v>
      </c>
      <c r="AU163" s="214" t="s">
        <v>82</v>
      </c>
      <c r="AY163" s="16" t="s">
        <v>123</v>
      </c>
      <c r="BE163" s="215">
        <f>IF(N163="základní",J163,0)</f>
        <v>0</v>
      </c>
      <c r="BF163" s="215">
        <f>IF(N163="snížená",J163,0)</f>
        <v>0</v>
      </c>
      <c r="BG163" s="215">
        <f>IF(N163="zákl. přenesená",J163,0)</f>
        <v>0</v>
      </c>
      <c r="BH163" s="215">
        <f>IF(N163="sníž. přenesená",J163,0)</f>
        <v>0</v>
      </c>
      <c r="BI163" s="215">
        <f>IF(N163="nulová",J163,0)</f>
        <v>0</v>
      </c>
      <c r="BJ163" s="16" t="s">
        <v>80</v>
      </c>
      <c r="BK163" s="215">
        <f>ROUND(I163*H163,2)</f>
        <v>0</v>
      </c>
      <c r="BL163" s="16" t="s">
        <v>194</v>
      </c>
      <c r="BM163" s="214" t="s">
        <v>700</v>
      </c>
    </row>
    <row r="164" s="2" customFormat="1">
      <c r="A164" s="37"/>
      <c r="B164" s="38"/>
      <c r="C164" s="39"/>
      <c r="D164" s="216" t="s">
        <v>133</v>
      </c>
      <c r="E164" s="39"/>
      <c r="F164" s="217" t="s">
        <v>418</v>
      </c>
      <c r="G164" s="39"/>
      <c r="H164" s="39"/>
      <c r="I164" s="218"/>
      <c r="J164" s="39"/>
      <c r="K164" s="39"/>
      <c r="L164" s="43"/>
      <c r="M164" s="219"/>
      <c r="N164" s="220"/>
      <c r="O164" s="83"/>
      <c r="P164" s="83"/>
      <c r="Q164" s="83"/>
      <c r="R164" s="83"/>
      <c r="S164" s="83"/>
      <c r="T164" s="84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133</v>
      </c>
      <c r="AU164" s="16" t="s">
        <v>82</v>
      </c>
    </row>
    <row r="165" s="2" customFormat="1" ht="24.15" customHeight="1">
      <c r="A165" s="37"/>
      <c r="B165" s="38"/>
      <c r="C165" s="203" t="s">
        <v>296</v>
      </c>
      <c r="D165" s="203" t="s">
        <v>126</v>
      </c>
      <c r="E165" s="204" t="s">
        <v>420</v>
      </c>
      <c r="F165" s="205" t="s">
        <v>421</v>
      </c>
      <c r="G165" s="206" t="s">
        <v>129</v>
      </c>
      <c r="H165" s="207">
        <v>0.28899999999999998</v>
      </c>
      <c r="I165" s="208"/>
      <c r="J165" s="209">
        <f>ROUND(I165*H165,2)</f>
        <v>0</v>
      </c>
      <c r="K165" s="205" t="s">
        <v>130</v>
      </c>
      <c r="L165" s="43"/>
      <c r="M165" s="210" t="s">
        <v>19</v>
      </c>
      <c r="N165" s="211" t="s">
        <v>43</v>
      </c>
      <c r="O165" s="83"/>
      <c r="P165" s="212">
        <f>O165*H165</f>
        <v>0</v>
      </c>
      <c r="Q165" s="212">
        <v>0.0027200000000000002</v>
      </c>
      <c r="R165" s="212">
        <f>Q165*H165</f>
        <v>0.00078607999999999998</v>
      </c>
      <c r="S165" s="212">
        <v>0</v>
      </c>
      <c r="T165" s="21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14" t="s">
        <v>194</v>
      </c>
      <c r="AT165" s="214" t="s">
        <v>126</v>
      </c>
      <c r="AU165" s="214" t="s">
        <v>82</v>
      </c>
      <c r="AY165" s="16" t="s">
        <v>123</v>
      </c>
      <c r="BE165" s="215">
        <f>IF(N165="základní",J165,0)</f>
        <v>0</v>
      </c>
      <c r="BF165" s="215">
        <f>IF(N165="snížená",J165,0)</f>
        <v>0</v>
      </c>
      <c r="BG165" s="215">
        <f>IF(N165="zákl. přenesená",J165,0)</f>
        <v>0</v>
      </c>
      <c r="BH165" s="215">
        <f>IF(N165="sníž. přenesená",J165,0)</f>
        <v>0</v>
      </c>
      <c r="BI165" s="215">
        <f>IF(N165="nulová",J165,0)</f>
        <v>0</v>
      </c>
      <c r="BJ165" s="16" t="s">
        <v>80</v>
      </c>
      <c r="BK165" s="215">
        <f>ROUND(I165*H165,2)</f>
        <v>0</v>
      </c>
      <c r="BL165" s="16" t="s">
        <v>194</v>
      </c>
      <c r="BM165" s="214" t="s">
        <v>701</v>
      </c>
    </row>
    <row r="166" s="2" customFormat="1">
      <c r="A166" s="37"/>
      <c r="B166" s="38"/>
      <c r="C166" s="39"/>
      <c r="D166" s="216" t="s">
        <v>133</v>
      </c>
      <c r="E166" s="39"/>
      <c r="F166" s="217" t="s">
        <v>423</v>
      </c>
      <c r="G166" s="39"/>
      <c r="H166" s="39"/>
      <c r="I166" s="218"/>
      <c r="J166" s="39"/>
      <c r="K166" s="39"/>
      <c r="L166" s="43"/>
      <c r="M166" s="219"/>
      <c r="N166" s="220"/>
      <c r="O166" s="83"/>
      <c r="P166" s="83"/>
      <c r="Q166" s="83"/>
      <c r="R166" s="83"/>
      <c r="S166" s="83"/>
      <c r="T166" s="84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133</v>
      </c>
      <c r="AU166" s="16" t="s">
        <v>82</v>
      </c>
    </row>
    <row r="167" s="2" customFormat="1" ht="49.05" customHeight="1">
      <c r="A167" s="37"/>
      <c r="B167" s="38"/>
      <c r="C167" s="203" t="s">
        <v>301</v>
      </c>
      <c r="D167" s="203" t="s">
        <v>126</v>
      </c>
      <c r="E167" s="204" t="s">
        <v>702</v>
      </c>
      <c r="F167" s="205" t="s">
        <v>703</v>
      </c>
      <c r="G167" s="206" t="s">
        <v>249</v>
      </c>
      <c r="H167" s="207">
        <v>1.0369999999999999</v>
      </c>
      <c r="I167" s="208"/>
      <c r="J167" s="209">
        <f>ROUND(I167*H167,2)</f>
        <v>0</v>
      </c>
      <c r="K167" s="205" t="s">
        <v>130</v>
      </c>
      <c r="L167" s="43"/>
      <c r="M167" s="210" t="s">
        <v>19</v>
      </c>
      <c r="N167" s="211" t="s">
        <v>43</v>
      </c>
      <c r="O167" s="83"/>
      <c r="P167" s="212">
        <f>O167*H167</f>
        <v>0</v>
      </c>
      <c r="Q167" s="212">
        <v>0</v>
      </c>
      <c r="R167" s="212">
        <f>Q167*H167</f>
        <v>0</v>
      </c>
      <c r="S167" s="212">
        <v>0</v>
      </c>
      <c r="T167" s="21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14" t="s">
        <v>194</v>
      </c>
      <c r="AT167" s="214" t="s">
        <v>126</v>
      </c>
      <c r="AU167" s="214" t="s">
        <v>82</v>
      </c>
      <c r="AY167" s="16" t="s">
        <v>123</v>
      </c>
      <c r="BE167" s="215">
        <f>IF(N167="základní",J167,0)</f>
        <v>0</v>
      </c>
      <c r="BF167" s="215">
        <f>IF(N167="snížená",J167,0)</f>
        <v>0</v>
      </c>
      <c r="BG167" s="215">
        <f>IF(N167="zákl. přenesená",J167,0)</f>
        <v>0</v>
      </c>
      <c r="BH167" s="215">
        <f>IF(N167="sníž. přenesená",J167,0)</f>
        <v>0</v>
      </c>
      <c r="BI167" s="215">
        <f>IF(N167="nulová",J167,0)</f>
        <v>0</v>
      </c>
      <c r="BJ167" s="16" t="s">
        <v>80</v>
      </c>
      <c r="BK167" s="215">
        <f>ROUND(I167*H167,2)</f>
        <v>0</v>
      </c>
      <c r="BL167" s="16" t="s">
        <v>194</v>
      </c>
      <c r="BM167" s="214" t="s">
        <v>704</v>
      </c>
    </row>
    <row r="168" s="2" customFormat="1">
      <c r="A168" s="37"/>
      <c r="B168" s="38"/>
      <c r="C168" s="39"/>
      <c r="D168" s="216" t="s">
        <v>133</v>
      </c>
      <c r="E168" s="39"/>
      <c r="F168" s="217" t="s">
        <v>705</v>
      </c>
      <c r="G168" s="39"/>
      <c r="H168" s="39"/>
      <c r="I168" s="218"/>
      <c r="J168" s="39"/>
      <c r="K168" s="39"/>
      <c r="L168" s="43"/>
      <c r="M168" s="219"/>
      <c r="N168" s="220"/>
      <c r="O168" s="83"/>
      <c r="P168" s="83"/>
      <c r="Q168" s="83"/>
      <c r="R168" s="83"/>
      <c r="S168" s="83"/>
      <c r="T168" s="84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133</v>
      </c>
      <c r="AU168" s="16" t="s">
        <v>82</v>
      </c>
    </row>
    <row r="169" s="12" customFormat="1" ht="22.8" customHeight="1">
      <c r="A169" s="12"/>
      <c r="B169" s="187"/>
      <c r="C169" s="188"/>
      <c r="D169" s="189" t="s">
        <v>71</v>
      </c>
      <c r="E169" s="201" t="s">
        <v>434</v>
      </c>
      <c r="F169" s="201" t="s">
        <v>435</v>
      </c>
      <c r="G169" s="188"/>
      <c r="H169" s="188"/>
      <c r="I169" s="191"/>
      <c r="J169" s="202">
        <f>BK169</f>
        <v>0</v>
      </c>
      <c r="K169" s="188"/>
      <c r="L169" s="193"/>
      <c r="M169" s="194"/>
      <c r="N169" s="195"/>
      <c r="O169" s="195"/>
      <c r="P169" s="196">
        <f>SUM(P170:P175)</f>
        <v>0</v>
      </c>
      <c r="Q169" s="195"/>
      <c r="R169" s="196">
        <f>SUM(R170:R175)</f>
        <v>0.1598116</v>
      </c>
      <c r="S169" s="195"/>
      <c r="T169" s="197">
        <f>SUM(T170:T175)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98" t="s">
        <v>82</v>
      </c>
      <c r="AT169" s="199" t="s">
        <v>71</v>
      </c>
      <c r="AU169" s="199" t="s">
        <v>80</v>
      </c>
      <c r="AY169" s="198" t="s">
        <v>123</v>
      </c>
      <c r="BK169" s="200">
        <f>SUM(BK170:BK175)</f>
        <v>0</v>
      </c>
    </row>
    <row r="170" s="2" customFormat="1" ht="49.05" customHeight="1">
      <c r="A170" s="37"/>
      <c r="B170" s="38"/>
      <c r="C170" s="203" t="s">
        <v>305</v>
      </c>
      <c r="D170" s="203" t="s">
        <v>126</v>
      </c>
      <c r="E170" s="204" t="s">
        <v>437</v>
      </c>
      <c r="F170" s="205" t="s">
        <v>438</v>
      </c>
      <c r="G170" s="206" t="s">
        <v>139</v>
      </c>
      <c r="H170" s="207">
        <v>10.946</v>
      </c>
      <c r="I170" s="208"/>
      <c r="J170" s="209">
        <f>ROUND(I170*H170,2)</f>
        <v>0</v>
      </c>
      <c r="K170" s="205" t="s">
        <v>130</v>
      </c>
      <c r="L170" s="43"/>
      <c r="M170" s="210" t="s">
        <v>19</v>
      </c>
      <c r="N170" s="211" t="s">
        <v>43</v>
      </c>
      <c r="O170" s="83"/>
      <c r="P170" s="212">
        <f>O170*H170</f>
        <v>0</v>
      </c>
      <c r="Q170" s="212">
        <v>0.014500000000000001</v>
      </c>
      <c r="R170" s="212">
        <f>Q170*H170</f>
        <v>0.158717</v>
      </c>
      <c r="S170" s="212">
        <v>0</v>
      </c>
      <c r="T170" s="21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14" t="s">
        <v>194</v>
      </c>
      <c r="AT170" s="214" t="s">
        <v>126</v>
      </c>
      <c r="AU170" s="214" t="s">
        <v>82</v>
      </c>
      <c r="AY170" s="16" t="s">
        <v>123</v>
      </c>
      <c r="BE170" s="215">
        <f>IF(N170="základní",J170,0)</f>
        <v>0</v>
      </c>
      <c r="BF170" s="215">
        <f>IF(N170="snížená",J170,0)</f>
        <v>0</v>
      </c>
      <c r="BG170" s="215">
        <f>IF(N170="zákl. přenesená",J170,0)</f>
        <v>0</v>
      </c>
      <c r="BH170" s="215">
        <f>IF(N170="sníž. přenesená",J170,0)</f>
        <v>0</v>
      </c>
      <c r="BI170" s="215">
        <f>IF(N170="nulová",J170,0)</f>
        <v>0</v>
      </c>
      <c r="BJ170" s="16" t="s">
        <v>80</v>
      </c>
      <c r="BK170" s="215">
        <f>ROUND(I170*H170,2)</f>
        <v>0</v>
      </c>
      <c r="BL170" s="16" t="s">
        <v>194</v>
      </c>
      <c r="BM170" s="214" t="s">
        <v>706</v>
      </c>
    </row>
    <row r="171" s="2" customFormat="1">
      <c r="A171" s="37"/>
      <c r="B171" s="38"/>
      <c r="C171" s="39"/>
      <c r="D171" s="216" t="s">
        <v>133</v>
      </c>
      <c r="E171" s="39"/>
      <c r="F171" s="217" t="s">
        <v>440</v>
      </c>
      <c r="G171" s="39"/>
      <c r="H171" s="39"/>
      <c r="I171" s="218"/>
      <c r="J171" s="39"/>
      <c r="K171" s="39"/>
      <c r="L171" s="43"/>
      <c r="M171" s="219"/>
      <c r="N171" s="220"/>
      <c r="O171" s="83"/>
      <c r="P171" s="83"/>
      <c r="Q171" s="83"/>
      <c r="R171" s="83"/>
      <c r="S171" s="83"/>
      <c r="T171" s="84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133</v>
      </c>
      <c r="AU171" s="16" t="s">
        <v>82</v>
      </c>
    </row>
    <row r="172" s="2" customFormat="1" ht="37.8" customHeight="1">
      <c r="A172" s="37"/>
      <c r="B172" s="38"/>
      <c r="C172" s="203" t="s">
        <v>309</v>
      </c>
      <c r="D172" s="203" t="s">
        <v>126</v>
      </c>
      <c r="E172" s="204" t="s">
        <v>442</v>
      </c>
      <c r="F172" s="205" t="s">
        <v>443</v>
      </c>
      <c r="G172" s="206" t="s">
        <v>139</v>
      </c>
      <c r="H172" s="207">
        <v>10.946</v>
      </c>
      <c r="I172" s="208"/>
      <c r="J172" s="209">
        <f>ROUND(I172*H172,2)</f>
        <v>0</v>
      </c>
      <c r="K172" s="205" t="s">
        <v>130</v>
      </c>
      <c r="L172" s="43"/>
      <c r="M172" s="210" t="s">
        <v>19</v>
      </c>
      <c r="N172" s="211" t="s">
        <v>43</v>
      </c>
      <c r="O172" s="83"/>
      <c r="P172" s="212">
        <f>O172*H172</f>
        <v>0</v>
      </c>
      <c r="Q172" s="212">
        <v>0.00010000000000000001</v>
      </c>
      <c r="R172" s="212">
        <f>Q172*H172</f>
        <v>0.0010946</v>
      </c>
      <c r="S172" s="212">
        <v>0</v>
      </c>
      <c r="T172" s="21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14" t="s">
        <v>194</v>
      </c>
      <c r="AT172" s="214" t="s">
        <v>126</v>
      </c>
      <c r="AU172" s="214" t="s">
        <v>82</v>
      </c>
      <c r="AY172" s="16" t="s">
        <v>123</v>
      </c>
      <c r="BE172" s="215">
        <f>IF(N172="základní",J172,0)</f>
        <v>0</v>
      </c>
      <c r="BF172" s="215">
        <f>IF(N172="snížená",J172,0)</f>
        <v>0</v>
      </c>
      <c r="BG172" s="215">
        <f>IF(N172="zákl. přenesená",J172,0)</f>
        <v>0</v>
      </c>
      <c r="BH172" s="215">
        <f>IF(N172="sníž. přenesená",J172,0)</f>
        <v>0</v>
      </c>
      <c r="BI172" s="215">
        <f>IF(N172="nulová",J172,0)</f>
        <v>0</v>
      </c>
      <c r="BJ172" s="16" t="s">
        <v>80</v>
      </c>
      <c r="BK172" s="215">
        <f>ROUND(I172*H172,2)</f>
        <v>0</v>
      </c>
      <c r="BL172" s="16" t="s">
        <v>194</v>
      </c>
      <c r="BM172" s="214" t="s">
        <v>707</v>
      </c>
    </row>
    <row r="173" s="2" customFormat="1">
      <c r="A173" s="37"/>
      <c r="B173" s="38"/>
      <c r="C173" s="39"/>
      <c r="D173" s="216" t="s">
        <v>133</v>
      </c>
      <c r="E173" s="39"/>
      <c r="F173" s="217" t="s">
        <v>445</v>
      </c>
      <c r="G173" s="39"/>
      <c r="H173" s="39"/>
      <c r="I173" s="218"/>
      <c r="J173" s="39"/>
      <c r="K173" s="39"/>
      <c r="L173" s="43"/>
      <c r="M173" s="219"/>
      <c r="N173" s="220"/>
      <c r="O173" s="83"/>
      <c r="P173" s="83"/>
      <c r="Q173" s="83"/>
      <c r="R173" s="83"/>
      <c r="S173" s="83"/>
      <c r="T173" s="84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133</v>
      </c>
      <c r="AU173" s="16" t="s">
        <v>82</v>
      </c>
    </row>
    <row r="174" s="2" customFormat="1" ht="78" customHeight="1">
      <c r="A174" s="37"/>
      <c r="B174" s="38"/>
      <c r="C174" s="203" t="s">
        <v>314</v>
      </c>
      <c r="D174" s="203" t="s">
        <v>126</v>
      </c>
      <c r="E174" s="204" t="s">
        <v>461</v>
      </c>
      <c r="F174" s="205" t="s">
        <v>462</v>
      </c>
      <c r="G174" s="206" t="s">
        <v>249</v>
      </c>
      <c r="H174" s="207">
        <v>0.16</v>
      </c>
      <c r="I174" s="208"/>
      <c r="J174" s="209">
        <f>ROUND(I174*H174,2)</f>
        <v>0</v>
      </c>
      <c r="K174" s="205" t="s">
        <v>130</v>
      </c>
      <c r="L174" s="43"/>
      <c r="M174" s="210" t="s">
        <v>19</v>
      </c>
      <c r="N174" s="211" t="s">
        <v>43</v>
      </c>
      <c r="O174" s="83"/>
      <c r="P174" s="212">
        <f>O174*H174</f>
        <v>0</v>
      </c>
      <c r="Q174" s="212">
        <v>0</v>
      </c>
      <c r="R174" s="212">
        <f>Q174*H174</f>
        <v>0</v>
      </c>
      <c r="S174" s="212">
        <v>0</v>
      </c>
      <c r="T174" s="21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14" t="s">
        <v>194</v>
      </c>
      <c r="AT174" s="214" t="s">
        <v>126</v>
      </c>
      <c r="AU174" s="214" t="s">
        <v>82</v>
      </c>
      <c r="AY174" s="16" t="s">
        <v>123</v>
      </c>
      <c r="BE174" s="215">
        <f>IF(N174="základní",J174,0)</f>
        <v>0</v>
      </c>
      <c r="BF174" s="215">
        <f>IF(N174="snížená",J174,0)</f>
        <v>0</v>
      </c>
      <c r="BG174" s="215">
        <f>IF(N174="zákl. přenesená",J174,0)</f>
        <v>0</v>
      </c>
      <c r="BH174" s="215">
        <f>IF(N174="sníž. přenesená",J174,0)</f>
        <v>0</v>
      </c>
      <c r="BI174" s="215">
        <f>IF(N174="nulová",J174,0)</f>
        <v>0</v>
      </c>
      <c r="BJ174" s="16" t="s">
        <v>80</v>
      </c>
      <c r="BK174" s="215">
        <f>ROUND(I174*H174,2)</f>
        <v>0</v>
      </c>
      <c r="BL174" s="16" t="s">
        <v>194</v>
      </c>
      <c r="BM174" s="214" t="s">
        <v>708</v>
      </c>
    </row>
    <row r="175" s="2" customFormat="1">
      <c r="A175" s="37"/>
      <c r="B175" s="38"/>
      <c r="C175" s="39"/>
      <c r="D175" s="216" t="s">
        <v>133</v>
      </c>
      <c r="E175" s="39"/>
      <c r="F175" s="217" t="s">
        <v>464</v>
      </c>
      <c r="G175" s="39"/>
      <c r="H175" s="39"/>
      <c r="I175" s="218"/>
      <c r="J175" s="39"/>
      <c r="K175" s="39"/>
      <c r="L175" s="43"/>
      <c r="M175" s="219"/>
      <c r="N175" s="220"/>
      <c r="O175" s="83"/>
      <c r="P175" s="83"/>
      <c r="Q175" s="83"/>
      <c r="R175" s="83"/>
      <c r="S175" s="83"/>
      <c r="T175" s="84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133</v>
      </c>
      <c r="AU175" s="16" t="s">
        <v>82</v>
      </c>
    </row>
    <row r="176" s="12" customFormat="1" ht="22.8" customHeight="1">
      <c r="A176" s="12"/>
      <c r="B176" s="187"/>
      <c r="C176" s="188"/>
      <c r="D176" s="189" t="s">
        <v>71</v>
      </c>
      <c r="E176" s="201" t="s">
        <v>465</v>
      </c>
      <c r="F176" s="201" t="s">
        <v>466</v>
      </c>
      <c r="G176" s="188"/>
      <c r="H176" s="188"/>
      <c r="I176" s="191"/>
      <c r="J176" s="202">
        <f>BK176</f>
        <v>0</v>
      </c>
      <c r="K176" s="188"/>
      <c r="L176" s="193"/>
      <c r="M176" s="194"/>
      <c r="N176" s="195"/>
      <c r="O176" s="195"/>
      <c r="P176" s="196">
        <f>SUM(P177:P198)</f>
        <v>0</v>
      </c>
      <c r="Q176" s="195"/>
      <c r="R176" s="196">
        <f>SUM(R177:R198)</f>
        <v>0.068280000000000007</v>
      </c>
      <c r="S176" s="195"/>
      <c r="T176" s="197">
        <f>SUM(T177:T198)</f>
        <v>0.1811576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98" t="s">
        <v>82</v>
      </c>
      <c r="AT176" s="199" t="s">
        <v>71</v>
      </c>
      <c r="AU176" s="199" t="s">
        <v>80</v>
      </c>
      <c r="AY176" s="198" t="s">
        <v>123</v>
      </c>
      <c r="BK176" s="200">
        <f>SUM(BK177:BK198)</f>
        <v>0</v>
      </c>
    </row>
    <row r="177" s="2" customFormat="1" ht="24.15" customHeight="1">
      <c r="A177" s="37"/>
      <c r="B177" s="38"/>
      <c r="C177" s="203" t="s">
        <v>320</v>
      </c>
      <c r="D177" s="203" t="s">
        <v>126</v>
      </c>
      <c r="E177" s="204" t="s">
        <v>468</v>
      </c>
      <c r="F177" s="205" t="s">
        <v>469</v>
      </c>
      <c r="G177" s="206" t="s">
        <v>139</v>
      </c>
      <c r="H177" s="207">
        <v>23.039999999999999</v>
      </c>
      <c r="I177" s="208"/>
      <c r="J177" s="209">
        <f>ROUND(I177*H177,2)</f>
        <v>0</v>
      </c>
      <c r="K177" s="205" t="s">
        <v>130</v>
      </c>
      <c r="L177" s="43"/>
      <c r="M177" s="210" t="s">
        <v>19</v>
      </c>
      <c r="N177" s="211" t="s">
        <v>43</v>
      </c>
      <c r="O177" s="83"/>
      <c r="P177" s="212">
        <f>O177*H177</f>
        <v>0</v>
      </c>
      <c r="Q177" s="212">
        <v>0</v>
      </c>
      <c r="R177" s="212">
        <f>Q177*H177</f>
        <v>0</v>
      </c>
      <c r="S177" s="212">
        <v>0.00594</v>
      </c>
      <c r="T177" s="213">
        <f>S177*H177</f>
        <v>0.1368576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14" t="s">
        <v>194</v>
      </c>
      <c r="AT177" s="214" t="s">
        <v>126</v>
      </c>
      <c r="AU177" s="214" t="s">
        <v>82</v>
      </c>
      <c r="AY177" s="16" t="s">
        <v>123</v>
      </c>
      <c r="BE177" s="215">
        <f>IF(N177="základní",J177,0)</f>
        <v>0</v>
      </c>
      <c r="BF177" s="215">
        <f>IF(N177="snížená",J177,0)</f>
        <v>0</v>
      </c>
      <c r="BG177" s="215">
        <f>IF(N177="zákl. přenesená",J177,0)</f>
        <v>0</v>
      </c>
      <c r="BH177" s="215">
        <f>IF(N177="sníž. přenesená",J177,0)</f>
        <v>0</v>
      </c>
      <c r="BI177" s="215">
        <f>IF(N177="nulová",J177,0)</f>
        <v>0</v>
      </c>
      <c r="BJ177" s="16" t="s">
        <v>80</v>
      </c>
      <c r="BK177" s="215">
        <f>ROUND(I177*H177,2)</f>
        <v>0</v>
      </c>
      <c r="BL177" s="16" t="s">
        <v>194</v>
      </c>
      <c r="BM177" s="214" t="s">
        <v>709</v>
      </c>
    </row>
    <row r="178" s="2" customFormat="1">
      <c r="A178" s="37"/>
      <c r="B178" s="38"/>
      <c r="C178" s="39"/>
      <c r="D178" s="216" t="s">
        <v>133</v>
      </c>
      <c r="E178" s="39"/>
      <c r="F178" s="217" t="s">
        <v>471</v>
      </c>
      <c r="G178" s="39"/>
      <c r="H178" s="39"/>
      <c r="I178" s="218"/>
      <c r="J178" s="39"/>
      <c r="K178" s="39"/>
      <c r="L178" s="43"/>
      <c r="M178" s="219"/>
      <c r="N178" s="220"/>
      <c r="O178" s="83"/>
      <c r="P178" s="83"/>
      <c r="Q178" s="83"/>
      <c r="R178" s="83"/>
      <c r="S178" s="83"/>
      <c r="T178" s="84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133</v>
      </c>
      <c r="AU178" s="16" t="s">
        <v>82</v>
      </c>
    </row>
    <row r="179" s="2" customFormat="1" ht="21.75" customHeight="1">
      <c r="A179" s="37"/>
      <c r="B179" s="38"/>
      <c r="C179" s="203" t="s">
        <v>324</v>
      </c>
      <c r="D179" s="203" t="s">
        <v>126</v>
      </c>
      <c r="E179" s="204" t="s">
        <v>710</v>
      </c>
      <c r="F179" s="205" t="s">
        <v>711</v>
      </c>
      <c r="G179" s="206" t="s">
        <v>221</v>
      </c>
      <c r="H179" s="207">
        <v>6</v>
      </c>
      <c r="I179" s="208"/>
      <c r="J179" s="209">
        <f>ROUND(I179*H179,2)</f>
        <v>0</v>
      </c>
      <c r="K179" s="205" t="s">
        <v>130</v>
      </c>
      <c r="L179" s="43"/>
      <c r="M179" s="210" t="s">
        <v>19</v>
      </c>
      <c r="N179" s="211" t="s">
        <v>43</v>
      </c>
      <c r="O179" s="83"/>
      <c r="P179" s="212">
        <f>O179*H179</f>
        <v>0</v>
      </c>
      <c r="Q179" s="212">
        <v>0</v>
      </c>
      <c r="R179" s="212">
        <f>Q179*H179</f>
        <v>0</v>
      </c>
      <c r="S179" s="212">
        <v>0.00175</v>
      </c>
      <c r="T179" s="213">
        <f>S179*H179</f>
        <v>0.010500000000000001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14" t="s">
        <v>194</v>
      </c>
      <c r="AT179" s="214" t="s">
        <v>126</v>
      </c>
      <c r="AU179" s="214" t="s">
        <v>82</v>
      </c>
      <c r="AY179" s="16" t="s">
        <v>123</v>
      </c>
      <c r="BE179" s="215">
        <f>IF(N179="základní",J179,0)</f>
        <v>0</v>
      </c>
      <c r="BF179" s="215">
        <f>IF(N179="snížená",J179,0)</f>
        <v>0</v>
      </c>
      <c r="BG179" s="215">
        <f>IF(N179="zákl. přenesená",J179,0)</f>
        <v>0</v>
      </c>
      <c r="BH179" s="215">
        <f>IF(N179="sníž. přenesená",J179,0)</f>
        <v>0</v>
      </c>
      <c r="BI179" s="215">
        <f>IF(N179="nulová",J179,0)</f>
        <v>0</v>
      </c>
      <c r="BJ179" s="16" t="s">
        <v>80</v>
      </c>
      <c r="BK179" s="215">
        <f>ROUND(I179*H179,2)</f>
        <v>0</v>
      </c>
      <c r="BL179" s="16" t="s">
        <v>194</v>
      </c>
      <c r="BM179" s="214" t="s">
        <v>712</v>
      </c>
    </row>
    <row r="180" s="2" customFormat="1">
      <c r="A180" s="37"/>
      <c r="B180" s="38"/>
      <c r="C180" s="39"/>
      <c r="D180" s="216" t="s">
        <v>133</v>
      </c>
      <c r="E180" s="39"/>
      <c r="F180" s="217" t="s">
        <v>713</v>
      </c>
      <c r="G180" s="39"/>
      <c r="H180" s="39"/>
      <c r="I180" s="218"/>
      <c r="J180" s="39"/>
      <c r="K180" s="39"/>
      <c r="L180" s="43"/>
      <c r="M180" s="219"/>
      <c r="N180" s="220"/>
      <c r="O180" s="83"/>
      <c r="P180" s="83"/>
      <c r="Q180" s="83"/>
      <c r="R180" s="83"/>
      <c r="S180" s="83"/>
      <c r="T180" s="84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133</v>
      </c>
      <c r="AU180" s="16" t="s">
        <v>82</v>
      </c>
    </row>
    <row r="181" s="2" customFormat="1" ht="24.15" customHeight="1">
      <c r="A181" s="37"/>
      <c r="B181" s="38"/>
      <c r="C181" s="203" t="s">
        <v>329</v>
      </c>
      <c r="D181" s="203" t="s">
        <v>126</v>
      </c>
      <c r="E181" s="204" t="s">
        <v>473</v>
      </c>
      <c r="F181" s="205" t="s">
        <v>474</v>
      </c>
      <c r="G181" s="206" t="s">
        <v>221</v>
      </c>
      <c r="H181" s="207">
        <v>13</v>
      </c>
      <c r="I181" s="208"/>
      <c r="J181" s="209">
        <f>ROUND(I181*H181,2)</f>
        <v>0</v>
      </c>
      <c r="K181" s="205" t="s">
        <v>130</v>
      </c>
      <c r="L181" s="43"/>
      <c r="M181" s="210" t="s">
        <v>19</v>
      </c>
      <c r="N181" s="211" t="s">
        <v>43</v>
      </c>
      <c r="O181" s="83"/>
      <c r="P181" s="212">
        <f>O181*H181</f>
        <v>0</v>
      </c>
      <c r="Q181" s="212">
        <v>0</v>
      </c>
      <c r="R181" s="212">
        <f>Q181*H181</f>
        <v>0</v>
      </c>
      <c r="S181" s="212">
        <v>0.0025999999999999999</v>
      </c>
      <c r="T181" s="213">
        <f>S181*H181</f>
        <v>0.033799999999999997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14" t="s">
        <v>194</v>
      </c>
      <c r="AT181" s="214" t="s">
        <v>126</v>
      </c>
      <c r="AU181" s="214" t="s">
        <v>82</v>
      </c>
      <c r="AY181" s="16" t="s">
        <v>123</v>
      </c>
      <c r="BE181" s="215">
        <f>IF(N181="základní",J181,0)</f>
        <v>0</v>
      </c>
      <c r="BF181" s="215">
        <f>IF(N181="snížená",J181,0)</f>
        <v>0</v>
      </c>
      <c r="BG181" s="215">
        <f>IF(N181="zákl. přenesená",J181,0)</f>
        <v>0</v>
      </c>
      <c r="BH181" s="215">
        <f>IF(N181="sníž. přenesená",J181,0)</f>
        <v>0</v>
      </c>
      <c r="BI181" s="215">
        <f>IF(N181="nulová",J181,0)</f>
        <v>0</v>
      </c>
      <c r="BJ181" s="16" t="s">
        <v>80</v>
      </c>
      <c r="BK181" s="215">
        <f>ROUND(I181*H181,2)</f>
        <v>0</v>
      </c>
      <c r="BL181" s="16" t="s">
        <v>194</v>
      </c>
      <c r="BM181" s="214" t="s">
        <v>714</v>
      </c>
    </row>
    <row r="182" s="2" customFormat="1">
      <c r="A182" s="37"/>
      <c r="B182" s="38"/>
      <c r="C182" s="39"/>
      <c r="D182" s="216" t="s">
        <v>133</v>
      </c>
      <c r="E182" s="39"/>
      <c r="F182" s="217" t="s">
        <v>476</v>
      </c>
      <c r="G182" s="39"/>
      <c r="H182" s="39"/>
      <c r="I182" s="218"/>
      <c r="J182" s="39"/>
      <c r="K182" s="39"/>
      <c r="L182" s="43"/>
      <c r="M182" s="219"/>
      <c r="N182" s="220"/>
      <c r="O182" s="83"/>
      <c r="P182" s="83"/>
      <c r="Q182" s="83"/>
      <c r="R182" s="83"/>
      <c r="S182" s="83"/>
      <c r="T182" s="84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133</v>
      </c>
      <c r="AU182" s="16" t="s">
        <v>82</v>
      </c>
    </row>
    <row r="183" s="2" customFormat="1" ht="37.8" customHeight="1">
      <c r="A183" s="37"/>
      <c r="B183" s="38"/>
      <c r="C183" s="203" t="s">
        <v>334</v>
      </c>
      <c r="D183" s="203" t="s">
        <v>126</v>
      </c>
      <c r="E183" s="204" t="s">
        <v>478</v>
      </c>
      <c r="F183" s="205" t="s">
        <v>479</v>
      </c>
      <c r="G183" s="206" t="s">
        <v>221</v>
      </c>
      <c r="H183" s="207">
        <v>1</v>
      </c>
      <c r="I183" s="208"/>
      <c r="J183" s="209">
        <f>ROUND(I183*H183,2)</f>
        <v>0</v>
      </c>
      <c r="K183" s="205" t="s">
        <v>130</v>
      </c>
      <c r="L183" s="43"/>
      <c r="M183" s="210" t="s">
        <v>19</v>
      </c>
      <c r="N183" s="211" t="s">
        <v>43</v>
      </c>
      <c r="O183" s="83"/>
      <c r="P183" s="212">
        <f>O183*H183</f>
        <v>0</v>
      </c>
      <c r="Q183" s="212">
        <v>0.00199</v>
      </c>
      <c r="R183" s="212">
        <f>Q183*H183</f>
        <v>0.00199</v>
      </c>
      <c r="S183" s="212">
        <v>0</v>
      </c>
      <c r="T183" s="21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14" t="s">
        <v>194</v>
      </c>
      <c r="AT183" s="214" t="s">
        <v>126</v>
      </c>
      <c r="AU183" s="214" t="s">
        <v>82</v>
      </c>
      <c r="AY183" s="16" t="s">
        <v>123</v>
      </c>
      <c r="BE183" s="215">
        <f>IF(N183="základní",J183,0)</f>
        <v>0</v>
      </c>
      <c r="BF183" s="215">
        <f>IF(N183="snížená",J183,0)</f>
        <v>0</v>
      </c>
      <c r="BG183" s="215">
        <f>IF(N183="zákl. přenesená",J183,0)</f>
        <v>0</v>
      </c>
      <c r="BH183" s="215">
        <f>IF(N183="sníž. přenesená",J183,0)</f>
        <v>0</v>
      </c>
      <c r="BI183" s="215">
        <f>IF(N183="nulová",J183,0)</f>
        <v>0</v>
      </c>
      <c r="BJ183" s="16" t="s">
        <v>80</v>
      </c>
      <c r="BK183" s="215">
        <f>ROUND(I183*H183,2)</f>
        <v>0</v>
      </c>
      <c r="BL183" s="16" t="s">
        <v>194</v>
      </c>
      <c r="BM183" s="214" t="s">
        <v>715</v>
      </c>
    </row>
    <row r="184" s="2" customFormat="1">
      <c r="A184" s="37"/>
      <c r="B184" s="38"/>
      <c r="C184" s="39"/>
      <c r="D184" s="216" t="s">
        <v>133</v>
      </c>
      <c r="E184" s="39"/>
      <c r="F184" s="217" t="s">
        <v>481</v>
      </c>
      <c r="G184" s="39"/>
      <c r="H184" s="39"/>
      <c r="I184" s="218"/>
      <c r="J184" s="39"/>
      <c r="K184" s="39"/>
      <c r="L184" s="43"/>
      <c r="M184" s="219"/>
      <c r="N184" s="220"/>
      <c r="O184" s="83"/>
      <c r="P184" s="83"/>
      <c r="Q184" s="83"/>
      <c r="R184" s="83"/>
      <c r="S184" s="83"/>
      <c r="T184" s="84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133</v>
      </c>
      <c r="AU184" s="16" t="s">
        <v>82</v>
      </c>
    </row>
    <row r="185" s="2" customFormat="1" ht="37.8" customHeight="1">
      <c r="A185" s="37"/>
      <c r="B185" s="38"/>
      <c r="C185" s="203" t="s">
        <v>339</v>
      </c>
      <c r="D185" s="203" t="s">
        <v>126</v>
      </c>
      <c r="E185" s="204" t="s">
        <v>716</v>
      </c>
      <c r="F185" s="205" t="s">
        <v>717</v>
      </c>
      <c r="G185" s="206" t="s">
        <v>221</v>
      </c>
      <c r="H185" s="207">
        <v>9</v>
      </c>
      <c r="I185" s="208"/>
      <c r="J185" s="209">
        <f>ROUND(I185*H185,2)</f>
        <v>0</v>
      </c>
      <c r="K185" s="205" t="s">
        <v>130</v>
      </c>
      <c r="L185" s="43"/>
      <c r="M185" s="210" t="s">
        <v>19</v>
      </c>
      <c r="N185" s="211" t="s">
        <v>43</v>
      </c>
      <c r="O185" s="83"/>
      <c r="P185" s="212">
        <f>O185*H185</f>
        <v>0</v>
      </c>
      <c r="Q185" s="212">
        <v>0.00199</v>
      </c>
      <c r="R185" s="212">
        <f>Q185*H185</f>
        <v>0.017909999999999999</v>
      </c>
      <c r="S185" s="212">
        <v>0</v>
      </c>
      <c r="T185" s="21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14" t="s">
        <v>194</v>
      </c>
      <c r="AT185" s="214" t="s">
        <v>126</v>
      </c>
      <c r="AU185" s="214" t="s">
        <v>82</v>
      </c>
      <c r="AY185" s="16" t="s">
        <v>123</v>
      </c>
      <c r="BE185" s="215">
        <f>IF(N185="základní",J185,0)</f>
        <v>0</v>
      </c>
      <c r="BF185" s="215">
        <f>IF(N185="snížená",J185,0)</f>
        <v>0</v>
      </c>
      <c r="BG185" s="215">
        <f>IF(N185="zákl. přenesená",J185,0)</f>
        <v>0</v>
      </c>
      <c r="BH185" s="215">
        <f>IF(N185="sníž. přenesená",J185,0)</f>
        <v>0</v>
      </c>
      <c r="BI185" s="215">
        <f>IF(N185="nulová",J185,0)</f>
        <v>0</v>
      </c>
      <c r="BJ185" s="16" t="s">
        <v>80</v>
      </c>
      <c r="BK185" s="215">
        <f>ROUND(I185*H185,2)</f>
        <v>0</v>
      </c>
      <c r="BL185" s="16" t="s">
        <v>194</v>
      </c>
      <c r="BM185" s="214" t="s">
        <v>718</v>
      </c>
    </row>
    <row r="186" s="2" customFormat="1">
      <c r="A186" s="37"/>
      <c r="B186" s="38"/>
      <c r="C186" s="39"/>
      <c r="D186" s="216" t="s">
        <v>133</v>
      </c>
      <c r="E186" s="39"/>
      <c r="F186" s="217" t="s">
        <v>719</v>
      </c>
      <c r="G186" s="39"/>
      <c r="H186" s="39"/>
      <c r="I186" s="218"/>
      <c r="J186" s="39"/>
      <c r="K186" s="39"/>
      <c r="L186" s="43"/>
      <c r="M186" s="219"/>
      <c r="N186" s="220"/>
      <c r="O186" s="83"/>
      <c r="P186" s="83"/>
      <c r="Q186" s="83"/>
      <c r="R186" s="83"/>
      <c r="S186" s="83"/>
      <c r="T186" s="84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133</v>
      </c>
      <c r="AU186" s="16" t="s">
        <v>82</v>
      </c>
    </row>
    <row r="187" s="2" customFormat="1" ht="37.8" customHeight="1">
      <c r="A187" s="37"/>
      <c r="B187" s="38"/>
      <c r="C187" s="203" t="s">
        <v>343</v>
      </c>
      <c r="D187" s="203" t="s">
        <v>126</v>
      </c>
      <c r="E187" s="204" t="s">
        <v>483</v>
      </c>
      <c r="F187" s="205" t="s">
        <v>484</v>
      </c>
      <c r="G187" s="206" t="s">
        <v>221</v>
      </c>
      <c r="H187" s="207">
        <v>13</v>
      </c>
      <c r="I187" s="208"/>
      <c r="J187" s="209">
        <f>ROUND(I187*H187,2)</f>
        <v>0</v>
      </c>
      <c r="K187" s="205" t="s">
        <v>130</v>
      </c>
      <c r="L187" s="43"/>
      <c r="M187" s="210" t="s">
        <v>19</v>
      </c>
      <c r="N187" s="211" t="s">
        <v>43</v>
      </c>
      <c r="O187" s="83"/>
      <c r="P187" s="212">
        <f>O187*H187</f>
        <v>0</v>
      </c>
      <c r="Q187" s="212">
        <v>0.0015100000000000001</v>
      </c>
      <c r="R187" s="212">
        <f>Q187*H187</f>
        <v>0.019630000000000002</v>
      </c>
      <c r="S187" s="212">
        <v>0</v>
      </c>
      <c r="T187" s="213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14" t="s">
        <v>194</v>
      </c>
      <c r="AT187" s="214" t="s">
        <v>126</v>
      </c>
      <c r="AU187" s="214" t="s">
        <v>82</v>
      </c>
      <c r="AY187" s="16" t="s">
        <v>123</v>
      </c>
      <c r="BE187" s="215">
        <f>IF(N187="základní",J187,0)</f>
        <v>0</v>
      </c>
      <c r="BF187" s="215">
        <f>IF(N187="snížená",J187,0)</f>
        <v>0</v>
      </c>
      <c r="BG187" s="215">
        <f>IF(N187="zákl. přenesená",J187,0)</f>
        <v>0</v>
      </c>
      <c r="BH187" s="215">
        <f>IF(N187="sníž. přenesená",J187,0)</f>
        <v>0</v>
      </c>
      <c r="BI187" s="215">
        <f>IF(N187="nulová",J187,0)</f>
        <v>0</v>
      </c>
      <c r="BJ187" s="16" t="s">
        <v>80</v>
      </c>
      <c r="BK187" s="215">
        <f>ROUND(I187*H187,2)</f>
        <v>0</v>
      </c>
      <c r="BL187" s="16" t="s">
        <v>194</v>
      </c>
      <c r="BM187" s="214" t="s">
        <v>720</v>
      </c>
    </row>
    <row r="188" s="2" customFormat="1">
      <c r="A188" s="37"/>
      <c r="B188" s="38"/>
      <c r="C188" s="39"/>
      <c r="D188" s="216" t="s">
        <v>133</v>
      </c>
      <c r="E188" s="39"/>
      <c r="F188" s="217" t="s">
        <v>486</v>
      </c>
      <c r="G188" s="39"/>
      <c r="H188" s="39"/>
      <c r="I188" s="218"/>
      <c r="J188" s="39"/>
      <c r="K188" s="39"/>
      <c r="L188" s="43"/>
      <c r="M188" s="219"/>
      <c r="N188" s="220"/>
      <c r="O188" s="83"/>
      <c r="P188" s="83"/>
      <c r="Q188" s="83"/>
      <c r="R188" s="83"/>
      <c r="S188" s="83"/>
      <c r="T188" s="84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133</v>
      </c>
      <c r="AU188" s="16" t="s">
        <v>82</v>
      </c>
    </row>
    <row r="189" s="2" customFormat="1" ht="37.8" customHeight="1">
      <c r="A189" s="37"/>
      <c r="B189" s="38"/>
      <c r="C189" s="203" t="s">
        <v>347</v>
      </c>
      <c r="D189" s="203" t="s">
        <v>126</v>
      </c>
      <c r="E189" s="204" t="s">
        <v>493</v>
      </c>
      <c r="F189" s="205" t="s">
        <v>494</v>
      </c>
      <c r="G189" s="206" t="s">
        <v>221</v>
      </c>
      <c r="H189" s="207">
        <v>8</v>
      </c>
      <c r="I189" s="208"/>
      <c r="J189" s="209">
        <f>ROUND(I189*H189,2)</f>
        <v>0</v>
      </c>
      <c r="K189" s="205" t="s">
        <v>130</v>
      </c>
      <c r="L189" s="43"/>
      <c r="M189" s="210" t="s">
        <v>19</v>
      </c>
      <c r="N189" s="211" t="s">
        <v>43</v>
      </c>
      <c r="O189" s="83"/>
      <c r="P189" s="212">
        <f>O189*H189</f>
        <v>0</v>
      </c>
      <c r="Q189" s="212">
        <v>0.002</v>
      </c>
      <c r="R189" s="212">
        <f>Q189*H189</f>
        <v>0.016</v>
      </c>
      <c r="S189" s="212">
        <v>0</v>
      </c>
      <c r="T189" s="21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14" t="s">
        <v>194</v>
      </c>
      <c r="AT189" s="214" t="s">
        <v>126</v>
      </c>
      <c r="AU189" s="214" t="s">
        <v>82</v>
      </c>
      <c r="AY189" s="16" t="s">
        <v>123</v>
      </c>
      <c r="BE189" s="215">
        <f>IF(N189="základní",J189,0)</f>
        <v>0</v>
      </c>
      <c r="BF189" s="215">
        <f>IF(N189="snížená",J189,0)</f>
        <v>0</v>
      </c>
      <c r="BG189" s="215">
        <f>IF(N189="zákl. přenesená",J189,0)</f>
        <v>0</v>
      </c>
      <c r="BH189" s="215">
        <f>IF(N189="sníž. přenesená",J189,0)</f>
        <v>0</v>
      </c>
      <c r="BI189" s="215">
        <f>IF(N189="nulová",J189,0)</f>
        <v>0</v>
      </c>
      <c r="BJ189" s="16" t="s">
        <v>80</v>
      </c>
      <c r="BK189" s="215">
        <f>ROUND(I189*H189,2)</f>
        <v>0</v>
      </c>
      <c r="BL189" s="16" t="s">
        <v>194</v>
      </c>
      <c r="BM189" s="214" t="s">
        <v>721</v>
      </c>
    </row>
    <row r="190" s="2" customFormat="1">
      <c r="A190" s="37"/>
      <c r="B190" s="38"/>
      <c r="C190" s="39"/>
      <c r="D190" s="216" t="s">
        <v>133</v>
      </c>
      <c r="E190" s="39"/>
      <c r="F190" s="217" t="s">
        <v>496</v>
      </c>
      <c r="G190" s="39"/>
      <c r="H190" s="39"/>
      <c r="I190" s="218"/>
      <c r="J190" s="39"/>
      <c r="K190" s="39"/>
      <c r="L190" s="43"/>
      <c r="M190" s="219"/>
      <c r="N190" s="220"/>
      <c r="O190" s="83"/>
      <c r="P190" s="83"/>
      <c r="Q190" s="83"/>
      <c r="R190" s="83"/>
      <c r="S190" s="83"/>
      <c r="T190" s="84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133</v>
      </c>
      <c r="AU190" s="16" t="s">
        <v>82</v>
      </c>
    </row>
    <row r="191" s="2" customFormat="1" ht="16.5" customHeight="1">
      <c r="A191" s="37"/>
      <c r="B191" s="38"/>
      <c r="C191" s="203" t="s">
        <v>352</v>
      </c>
      <c r="D191" s="203" t="s">
        <v>126</v>
      </c>
      <c r="E191" s="204" t="s">
        <v>498</v>
      </c>
      <c r="F191" s="205" t="s">
        <v>499</v>
      </c>
      <c r="G191" s="206" t="s">
        <v>221</v>
      </c>
      <c r="H191" s="207">
        <v>13</v>
      </c>
      <c r="I191" s="208"/>
      <c r="J191" s="209">
        <f>ROUND(I191*H191,2)</f>
        <v>0</v>
      </c>
      <c r="K191" s="205" t="s">
        <v>130</v>
      </c>
      <c r="L191" s="43"/>
      <c r="M191" s="210" t="s">
        <v>19</v>
      </c>
      <c r="N191" s="211" t="s">
        <v>43</v>
      </c>
      <c r="O191" s="83"/>
      <c r="P191" s="212">
        <f>O191*H191</f>
        <v>0</v>
      </c>
      <c r="Q191" s="212">
        <v>0</v>
      </c>
      <c r="R191" s="212">
        <f>Q191*H191</f>
        <v>0</v>
      </c>
      <c r="S191" s="212">
        <v>0</v>
      </c>
      <c r="T191" s="213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14" t="s">
        <v>194</v>
      </c>
      <c r="AT191" s="214" t="s">
        <v>126</v>
      </c>
      <c r="AU191" s="214" t="s">
        <v>82</v>
      </c>
      <c r="AY191" s="16" t="s">
        <v>123</v>
      </c>
      <c r="BE191" s="215">
        <f>IF(N191="základní",J191,0)</f>
        <v>0</v>
      </c>
      <c r="BF191" s="215">
        <f>IF(N191="snížená",J191,0)</f>
        <v>0</v>
      </c>
      <c r="BG191" s="215">
        <f>IF(N191="zákl. přenesená",J191,0)</f>
        <v>0</v>
      </c>
      <c r="BH191" s="215">
        <f>IF(N191="sníž. přenesená",J191,0)</f>
        <v>0</v>
      </c>
      <c r="BI191" s="215">
        <f>IF(N191="nulová",J191,0)</f>
        <v>0</v>
      </c>
      <c r="BJ191" s="16" t="s">
        <v>80</v>
      </c>
      <c r="BK191" s="215">
        <f>ROUND(I191*H191,2)</f>
        <v>0</v>
      </c>
      <c r="BL191" s="16" t="s">
        <v>194</v>
      </c>
      <c r="BM191" s="214" t="s">
        <v>722</v>
      </c>
    </row>
    <row r="192" s="2" customFormat="1">
      <c r="A192" s="37"/>
      <c r="B192" s="38"/>
      <c r="C192" s="39"/>
      <c r="D192" s="216" t="s">
        <v>133</v>
      </c>
      <c r="E192" s="39"/>
      <c r="F192" s="217" t="s">
        <v>501</v>
      </c>
      <c r="G192" s="39"/>
      <c r="H192" s="39"/>
      <c r="I192" s="218"/>
      <c r="J192" s="39"/>
      <c r="K192" s="39"/>
      <c r="L192" s="43"/>
      <c r="M192" s="219"/>
      <c r="N192" s="220"/>
      <c r="O192" s="83"/>
      <c r="P192" s="83"/>
      <c r="Q192" s="83"/>
      <c r="R192" s="83"/>
      <c r="S192" s="83"/>
      <c r="T192" s="84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133</v>
      </c>
      <c r="AU192" s="16" t="s">
        <v>82</v>
      </c>
    </row>
    <row r="193" s="2" customFormat="1" ht="16.5" customHeight="1">
      <c r="A193" s="37"/>
      <c r="B193" s="38"/>
      <c r="C193" s="221" t="s">
        <v>356</v>
      </c>
      <c r="D193" s="221" t="s">
        <v>292</v>
      </c>
      <c r="E193" s="222" t="s">
        <v>503</v>
      </c>
      <c r="F193" s="223" t="s">
        <v>504</v>
      </c>
      <c r="G193" s="224" t="s">
        <v>221</v>
      </c>
      <c r="H193" s="225">
        <v>13</v>
      </c>
      <c r="I193" s="226"/>
      <c r="J193" s="227">
        <f>ROUND(I193*H193,2)</f>
        <v>0</v>
      </c>
      <c r="K193" s="223" t="s">
        <v>19</v>
      </c>
      <c r="L193" s="228"/>
      <c r="M193" s="229" t="s">
        <v>19</v>
      </c>
      <c r="N193" s="230" t="s">
        <v>43</v>
      </c>
      <c r="O193" s="83"/>
      <c r="P193" s="212">
        <f>O193*H193</f>
        <v>0</v>
      </c>
      <c r="Q193" s="212">
        <v>0</v>
      </c>
      <c r="R193" s="212">
        <f>Q193*H193</f>
        <v>0</v>
      </c>
      <c r="S193" s="212">
        <v>0</v>
      </c>
      <c r="T193" s="21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14" t="s">
        <v>285</v>
      </c>
      <c r="AT193" s="214" t="s">
        <v>292</v>
      </c>
      <c r="AU193" s="214" t="s">
        <v>82</v>
      </c>
      <c r="AY193" s="16" t="s">
        <v>123</v>
      </c>
      <c r="BE193" s="215">
        <f>IF(N193="základní",J193,0)</f>
        <v>0</v>
      </c>
      <c r="BF193" s="215">
        <f>IF(N193="snížená",J193,0)</f>
        <v>0</v>
      </c>
      <c r="BG193" s="215">
        <f>IF(N193="zákl. přenesená",J193,0)</f>
        <v>0</v>
      </c>
      <c r="BH193" s="215">
        <f>IF(N193="sníž. přenesená",J193,0)</f>
        <v>0</v>
      </c>
      <c r="BI193" s="215">
        <f>IF(N193="nulová",J193,0)</f>
        <v>0</v>
      </c>
      <c r="BJ193" s="16" t="s">
        <v>80</v>
      </c>
      <c r="BK193" s="215">
        <f>ROUND(I193*H193,2)</f>
        <v>0</v>
      </c>
      <c r="BL193" s="16" t="s">
        <v>194</v>
      </c>
      <c r="BM193" s="214" t="s">
        <v>723</v>
      </c>
    </row>
    <row r="194" s="2" customFormat="1" ht="16.5" customHeight="1">
      <c r="A194" s="37"/>
      <c r="B194" s="38"/>
      <c r="C194" s="203" t="s">
        <v>360</v>
      </c>
      <c r="D194" s="203" t="s">
        <v>126</v>
      </c>
      <c r="E194" s="204" t="s">
        <v>507</v>
      </c>
      <c r="F194" s="205" t="s">
        <v>508</v>
      </c>
      <c r="G194" s="206" t="s">
        <v>288</v>
      </c>
      <c r="H194" s="207">
        <v>15</v>
      </c>
      <c r="I194" s="208"/>
      <c r="J194" s="209">
        <f>ROUND(I194*H194,2)</f>
        <v>0</v>
      </c>
      <c r="K194" s="205" t="s">
        <v>130</v>
      </c>
      <c r="L194" s="43"/>
      <c r="M194" s="210" t="s">
        <v>19</v>
      </c>
      <c r="N194" s="211" t="s">
        <v>43</v>
      </c>
      <c r="O194" s="83"/>
      <c r="P194" s="212">
        <f>O194*H194</f>
        <v>0</v>
      </c>
      <c r="Q194" s="212">
        <v>0</v>
      </c>
      <c r="R194" s="212">
        <f>Q194*H194</f>
        <v>0</v>
      </c>
      <c r="S194" s="212">
        <v>0</v>
      </c>
      <c r="T194" s="21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14" t="s">
        <v>194</v>
      </c>
      <c r="AT194" s="214" t="s">
        <v>126</v>
      </c>
      <c r="AU194" s="214" t="s">
        <v>82</v>
      </c>
      <c r="AY194" s="16" t="s">
        <v>123</v>
      </c>
      <c r="BE194" s="215">
        <f>IF(N194="základní",J194,0)</f>
        <v>0</v>
      </c>
      <c r="BF194" s="215">
        <f>IF(N194="snížená",J194,0)</f>
        <v>0</v>
      </c>
      <c r="BG194" s="215">
        <f>IF(N194="zákl. přenesená",J194,0)</f>
        <v>0</v>
      </c>
      <c r="BH194" s="215">
        <f>IF(N194="sníž. přenesená",J194,0)</f>
        <v>0</v>
      </c>
      <c r="BI194" s="215">
        <f>IF(N194="nulová",J194,0)</f>
        <v>0</v>
      </c>
      <c r="BJ194" s="16" t="s">
        <v>80</v>
      </c>
      <c r="BK194" s="215">
        <f>ROUND(I194*H194,2)</f>
        <v>0</v>
      </c>
      <c r="BL194" s="16" t="s">
        <v>194</v>
      </c>
      <c r="BM194" s="214" t="s">
        <v>724</v>
      </c>
    </row>
    <row r="195" s="2" customFormat="1">
      <c r="A195" s="37"/>
      <c r="B195" s="38"/>
      <c r="C195" s="39"/>
      <c r="D195" s="216" t="s">
        <v>133</v>
      </c>
      <c r="E195" s="39"/>
      <c r="F195" s="217" t="s">
        <v>510</v>
      </c>
      <c r="G195" s="39"/>
      <c r="H195" s="39"/>
      <c r="I195" s="218"/>
      <c r="J195" s="39"/>
      <c r="K195" s="39"/>
      <c r="L195" s="43"/>
      <c r="M195" s="219"/>
      <c r="N195" s="220"/>
      <c r="O195" s="83"/>
      <c r="P195" s="83"/>
      <c r="Q195" s="83"/>
      <c r="R195" s="83"/>
      <c r="S195" s="83"/>
      <c r="T195" s="84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133</v>
      </c>
      <c r="AU195" s="16" t="s">
        <v>82</v>
      </c>
    </row>
    <row r="196" s="2" customFormat="1" ht="16.5" customHeight="1">
      <c r="A196" s="37"/>
      <c r="B196" s="38"/>
      <c r="C196" s="221" t="s">
        <v>364</v>
      </c>
      <c r="D196" s="221" t="s">
        <v>292</v>
      </c>
      <c r="E196" s="222" t="s">
        <v>725</v>
      </c>
      <c r="F196" s="223" t="s">
        <v>726</v>
      </c>
      <c r="G196" s="224" t="s">
        <v>288</v>
      </c>
      <c r="H196" s="225">
        <v>15</v>
      </c>
      <c r="I196" s="226"/>
      <c r="J196" s="227">
        <f>ROUND(I196*H196,2)</f>
        <v>0</v>
      </c>
      <c r="K196" s="223" t="s">
        <v>130</v>
      </c>
      <c r="L196" s="228"/>
      <c r="M196" s="229" t="s">
        <v>19</v>
      </c>
      <c r="N196" s="230" t="s">
        <v>43</v>
      </c>
      <c r="O196" s="83"/>
      <c r="P196" s="212">
        <f>O196*H196</f>
        <v>0</v>
      </c>
      <c r="Q196" s="212">
        <v>0.00084999999999999995</v>
      </c>
      <c r="R196" s="212">
        <f>Q196*H196</f>
        <v>0.012749999999999999</v>
      </c>
      <c r="S196" s="212">
        <v>0</v>
      </c>
      <c r="T196" s="21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14" t="s">
        <v>285</v>
      </c>
      <c r="AT196" s="214" t="s">
        <v>292</v>
      </c>
      <c r="AU196" s="214" t="s">
        <v>82</v>
      </c>
      <c r="AY196" s="16" t="s">
        <v>123</v>
      </c>
      <c r="BE196" s="215">
        <f>IF(N196="základní",J196,0)</f>
        <v>0</v>
      </c>
      <c r="BF196" s="215">
        <f>IF(N196="snížená",J196,0)</f>
        <v>0</v>
      </c>
      <c r="BG196" s="215">
        <f>IF(N196="zákl. přenesená",J196,0)</f>
        <v>0</v>
      </c>
      <c r="BH196" s="215">
        <f>IF(N196="sníž. přenesená",J196,0)</f>
        <v>0</v>
      </c>
      <c r="BI196" s="215">
        <f>IF(N196="nulová",J196,0)</f>
        <v>0</v>
      </c>
      <c r="BJ196" s="16" t="s">
        <v>80</v>
      </c>
      <c r="BK196" s="215">
        <f>ROUND(I196*H196,2)</f>
        <v>0</v>
      </c>
      <c r="BL196" s="16" t="s">
        <v>194</v>
      </c>
      <c r="BM196" s="214" t="s">
        <v>727</v>
      </c>
    </row>
    <row r="197" s="2" customFormat="1" ht="55.5" customHeight="1">
      <c r="A197" s="37"/>
      <c r="B197" s="38"/>
      <c r="C197" s="203" t="s">
        <v>368</v>
      </c>
      <c r="D197" s="203" t="s">
        <v>126</v>
      </c>
      <c r="E197" s="204" t="s">
        <v>728</v>
      </c>
      <c r="F197" s="205" t="s">
        <v>729</v>
      </c>
      <c r="G197" s="206" t="s">
        <v>249</v>
      </c>
      <c r="H197" s="207">
        <v>0.068000000000000005</v>
      </c>
      <c r="I197" s="208"/>
      <c r="J197" s="209">
        <f>ROUND(I197*H197,2)</f>
        <v>0</v>
      </c>
      <c r="K197" s="205" t="s">
        <v>130</v>
      </c>
      <c r="L197" s="43"/>
      <c r="M197" s="210" t="s">
        <v>19</v>
      </c>
      <c r="N197" s="211" t="s">
        <v>43</v>
      </c>
      <c r="O197" s="83"/>
      <c r="P197" s="212">
        <f>O197*H197</f>
        <v>0</v>
      </c>
      <c r="Q197" s="212">
        <v>0</v>
      </c>
      <c r="R197" s="212">
        <f>Q197*H197</f>
        <v>0</v>
      </c>
      <c r="S197" s="212">
        <v>0</v>
      </c>
      <c r="T197" s="213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14" t="s">
        <v>194</v>
      </c>
      <c r="AT197" s="214" t="s">
        <v>126</v>
      </c>
      <c r="AU197" s="214" t="s">
        <v>82</v>
      </c>
      <c r="AY197" s="16" t="s">
        <v>123</v>
      </c>
      <c r="BE197" s="215">
        <f>IF(N197="základní",J197,0)</f>
        <v>0</v>
      </c>
      <c r="BF197" s="215">
        <f>IF(N197="snížená",J197,0)</f>
        <v>0</v>
      </c>
      <c r="BG197" s="215">
        <f>IF(N197="zákl. přenesená",J197,0)</f>
        <v>0</v>
      </c>
      <c r="BH197" s="215">
        <f>IF(N197="sníž. přenesená",J197,0)</f>
        <v>0</v>
      </c>
      <c r="BI197" s="215">
        <f>IF(N197="nulová",J197,0)</f>
        <v>0</v>
      </c>
      <c r="BJ197" s="16" t="s">
        <v>80</v>
      </c>
      <c r="BK197" s="215">
        <f>ROUND(I197*H197,2)</f>
        <v>0</v>
      </c>
      <c r="BL197" s="16" t="s">
        <v>194</v>
      </c>
      <c r="BM197" s="214" t="s">
        <v>730</v>
      </c>
    </row>
    <row r="198" s="2" customFormat="1">
      <c r="A198" s="37"/>
      <c r="B198" s="38"/>
      <c r="C198" s="39"/>
      <c r="D198" s="216" t="s">
        <v>133</v>
      </c>
      <c r="E198" s="39"/>
      <c r="F198" s="217" t="s">
        <v>731</v>
      </c>
      <c r="G198" s="39"/>
      <c r="H198" s="39"/>
      <c r="I198" s="218"/>
      <c r="J198" s="39"/>
      <c r="K198" s="39"/>
      <c r="L198" s="43"/>
      <c r="M198" s="219"/>
      <c r="N198" s="220"/>
      <c r="O198" s="83"/>
      <c r="P198" s="83"/>
      <c r="Q198" s="83"/>
      <c r="R198" s="83"/>
      <c r="S198" s="83"/>
      <c r="T198" s="84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133</v>
      </c>
      <c r="AU198" s="16" t="s">
        <v>82</v>
      </c>
    </row>
    <row r="199" s="12" customFormat="1" ht="22.8" customHeight="1">
      <c r="A199" s="12"/>
      <c r="B199" s="187"/>
      <c r="C199" s="188"/>
      <c r="D199" s="189" t="s">
        <v>71</v>
      </c>
      <c r="E199" s="201" t="s">
        <v>520</v>
      </c>
      <c r="F199" s="201" t="s">
        <v>521</v>
      </c>
      <c r="G199" s="188"/>
      <c r="H199" s="188"/>
      <c r="I199" s="191"/>
      <c r="J199" s="202">
        <f>BK199</f>
        <v>0</v>
      </c>
      <c r="K199" s="188"/>
      <c r="L199" s="193"/>
      <c r="M199" s="194"/>
      <c r="N199" s="195"/>
      <c r="O199" s="195"/>
      <c r="P199" s="196">
        <f>SUM(P200:P212)</f>
        <v>0</v>
      </c>
      <c r="Q199" s="195"/>
      <c r="R199" s="196">
        <f>SUM(R200:R212)</f>
        <v>0.42620639999999999</v>
      </c>
      <c r="S199" s="195"/>
      <c r="T199" s="197">
        <f>SUM(T200:T212)</f>
        <v>0.0077999999999999996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98" t="s">
        <v>82</v>
      </c>
      <c r="AT199" s="199" t="s">
        <v>71</v>
      </c>
      <c r="AU199" s="199" t="s">
        <v>80</v>
      </c>
      <c r="AY199" s="198" t="s">
        <v>123</v>
      </c>
      <c r="BK199" s="200">
        <f>SUM(BK200:BK212)</f>
        <v>0</v>
      </c>
    </row>
    <row r="200" s="2" customFormat="1" ht="37.8" customHeight="1">
      <c r="A200" s="37"/>
      <c r="B200" s="38"/>
      <c r="C200" s="203" t="s">
        <v>373</v>
      </c>
      <c r="D200" s="203" t="s">
        <v>126</v>
      </c>
      <c r="E200" s="204" t="s">
        <v>523</v>
      </c>
      <c r="F200" s="205" t="s">
        <v>524</v>
      </c>
      <c r="G200" s="206" t="s">
        <v>139</v>
      </c>
      <c r="H200" s="207">
        <v>23.039999999999999</v>
      </c>
      <c r="I200" s="208"/>
      <c r="J200" s="209">
        <f>ROUND(I200*H200,2)</f>
        <v>0</v>
      </c>
      <c r="K200" s="205" t="s">
        <v>130</v>
      </c>
      <c r="L200" s="43"/>
      <c r="M200" s="210" t="s">
        <v>19</v>
      </c>
      <c r="N200" s="211" t="s">
        <v>43</v>
      </c>
      <c r="O200" s="83"/>
      <c r="P200" s="212">
        <f>O200*H200</f>
        <v>0</v>
      </c>
      <c r="Q200" s="212">
        <v>0.00044999999999999999</v>
      </c>
      <c r="R200" s="212">
        <f>Q200*H200</f>
        <v>0.010367999999999999</v>
      </c>
      <c r="S200" s="212">
        <v>0</v>
      </c>
      <c r="T200" s="21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14" t="s">
        <v>194</v>
      </c>
      <c r="AT200" s="214" t="s">
        <v>126</v>
      </c>
      <c r="AU200" s="214" t="s">
        <v>82</v>
      </c>
      <c r="AY200" s="16" t="s">
        <v>123</v>
      </c>
      <c r="BE200" s="215">
        <f>IF(N200="základní",J200,0)</f>
        <v>0</v>
      </c>
      <c r="BF200" s="215">
        <f>IF(N200="snížená",J200,0)</f>
        <v>0</v>
      </c>
      <c r="BG200" s="215">
        <f>IF(N200="zákl. přenesená",J200,0)</f>
        <v>0</v>
      </c>
      <c r="BH200" s="215">
        <f>IF(N200="sníž. přenesená",J200,0)</f>
        <v>0</v>
      </c>
      <c r="BI200" s="215">
        <f>IF(N200="nulová",J200,0)</f>
        <v>0</v>
      </c>
      <c r="BJ200" s="16" t="s">
        <v>80</v>
      </c>
      <c r="BK200" s="215">
        <f>ROUND(I200*H200,2)</f>
        <v>0</v>
      </c>
      <c r="BL200" s="16" t="s">
        <v>194</v>
      </c>
      <c r="BM200" s="214" t="s">
        <v>732</v>
      </c>
    </row>
    <row r="201" s="2" customFormat="1">
      <c r="A201" s="37"/>
      <c r="B201" s="38"/>
      <c r="C201" s="39"/>
      <c r="D201" s="216" t="s">
        <v>133</v>
      </c>
      <c r="E201" s="39"/>
      <c r="F201" s="217" t="s">
        <v>526</v>
      </c>
      <c r="G201" s="39"/>
      <c r="H201" s="39"/>
      <c r="I201" s="218"/>
      <c r="J201" s="39"/>
      <c r="K201" s="39"/>
      <c r="L201" s="43"/>
      <c r="M201" s="219"/>
      <c r="N201" s="220"/>
      <c r="O201" s="83"/>
      <c r="P201" s="83"/>
      <c r="Q201" s="83"/>
      <c r="R201" s="83"/>
      <c r="S201" s="83"/>
      <c r="T201" s="84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133</v>
      </c>
      <c r="AU201" s="16" t="s">
        <v>82</v>
      </c>
    </row>
    <row r="202" s="2" customFormat="1" ht="24.15" customHeight="1">
      <c r="A202" s="37"/>
      <c r="B202" s="38"/>
      <c r="C202" s="221" t="s">
        <v>377</v>
      </c>
      <c r="D202" s="221" t="s">
        <v>292</v>
      </c>
      <c r="E202" s="222" t="s">
        <v>528</v>
      </c>
      <c r="F202" s="223" t="s">
        <v>529</v>
      </c>
      <c r="G202" s="224" t="s">
        <v>139</v>
      </c>
      <c r="H202" s="225">
        <v>25.344000000000001</v>
      </c>
      <c r="I202" s="226"/>
      <c r="J202" s="227">
        <f>ROUND(I202*H202,2)</f>
        <v>0</v>
      </c>
      <c r="K202" s="223" t="s">
        <v>19</v>
      </c>
      <c r="L202" s="228"/>
      <c r="M202" s="229" t="s">
        <v>19</v>
      </c>
      <c r="N202" s="230" t="s">
        <v>43</v>
      </c>
      <c r="O202" s="83"/>
      <c r="P202" s="212">
        <f>O202*H202</f>
        <v>0</v>
      </c>
      <c r="Q202" s="212">
        <v>0.016</v>
      </c>
      <c r="R202" s="212">
        <f>Q202*H202</f>
        <v>0.40550400000000003</v>
      </c>
      <c r="S202" s="212">
        <v>0</v>
      </c>
      <c r="T202" s="21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14" t="s">
        <v>285</v>
      </c>
      <c r="AT202" s="214" t="s">
        <v>292</v>
      </c>
      <c r="AU202" s="214" t="s">
        <v>82</v>
      </c>
      <c r="AY202" s="16" t="s">
        <v>123</v>
      </c>
      <c r="BE202" s="215">
        <f>IF(N202="základní",J202,0)</f>
        <v>0</v>
      </c>
      <c r="BF202" s="215">
        <f>IF(N202="snížená",J202,0)</f>
        <v>0</v>
      </c>
      <c r="BG202" s="215">
        <f>IF(N202="zákl. přenesená",J202,0)</f>
        <v>0</v>
      </c>
      <c r="BH202" s="215">
        <f>IF(N202="sníž. přenesená",J202,0)</f>
        <v>0</v>
      </c>
      <c r="BI202" s="215">
        <f>IF(N202="nulová",J202,0)</f>
        <v>0</v>
      </c>
      <c r="BJ202" s="16" t="s">
        <v>80</v>
      </c>
      <c r="BK202" s="215">
        <f>ROUND(I202*H202,2)</f>
        <v>0</v>
      </c>
      <c r="BL202" s="16" t="s">
        <v>194</v>
      </c>
      <c r="BM202" s="214" t="s">
        <v>733</v>
      </c>
    </row>
    <row r="203" s="2" customFormat="1">
      <c r="A203" s="37"/>
      <c r="B203" s="38"/>
      <c r="C203" s="39"/>
      <c r="D203" s="231" t="s">
        <v>531</v>
      </c>
      <c r="E203" s="39"/>
      <c r="F203" s="232" t="s">
        <v>532</v>
      </c>
      <c r="G203" s="39"/>
      <c r="H203" s="39"/>
      <c r="I203" s="218"/>
      <c r="J203" s="39"/>
      <c r="K203" s="39"/>
      <c r="L203" s="43"/>
      <c r="M203" s="219"/>
      <c r="N203" s="220"/>
      <c r="O203" s="83"/>
      <c r="P203" s="83"/>
      <c r="Q203" s="83"/>
      <c r="R203" s="83"/>
      <c r="S203" s="83"/>
      <c r="T203" s="84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531</v>
      </c>
      <c r="AU203" s="16" t="s">
        <v>82</v>
      </c>
    </row>
    <row r="204" s="2" customFormat="1" ht="33" customHeight="1">
      <c r="A204" s="37"/>
      <c r="B204" s="38"/>
      <c r="C204" s="203" t="s">
        <v>381</v>
      </c>
      <c r="D204" s="203" t="s">
        <v>126</v>
      </c>
      <c r="E204" s="204" t="s">
        <v>534</v>
      </c>
      <c r="F204" s="205" t="s">
        <v>535</v>
      </c>
      <c r="G204" s="206" t="s">
        <v>139</v>
      </c>
      <c r="H204" s="207">
        <v>23.039999999999999</v>
      </c>
      <c r="I204" s="208"/>
      <c r="J204" s="209">
        <f>ROUND(I204*H204,2)</f>
        <v>0</v>
      </c>
      <c r="K204" s="205" t="s">
        <v>130</v>
      </c>
      <c r="L204" s="43"/>
      <c r="M204" s="210" t="s">
        <v>19</v>
      </c>
      <c r="N204" s="211" t="s">
        <v>43</v>
      </c>
      <c r="O204" s="83"/>
      <c r="P204" s="212">
        <f>O204*H204</f>
        <v>0</v>
      </c>
      <c r="Q204" s="212">
        <v>0</v>
      </c>
      <c r="R204" s="212">
        <f>Q204*H204</f>
        <v>0</v>
      </c>
      <c r="S204" s="212">
        <v>0</v>
      </c>
      <c r="T204" s="21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14" t="s">
        <v>194</v>
      </c>
      <c r="AT204" s="214" t="s">
        <v>126</v>
      </c>
      <c r="AU204" s="214" t="s">
        <v>82</v>
      </c>
      <c r="AY204" s="16" t="s">
        <v>123</v>
      </c>
      <c r="BE204" s="215">
        <f>IF(N204="základní",J204,0)</f>
        <v>0</v>
      </c>
      <c r="BF204" s="215">
        <f>IF(N204="snížená",J204,0)</f>
        <v>0</v>
      </c>
      <c r="BG204" s="215">
        <f>IF(N204="zákl. přenesená",J204,0)</f>
        <v>0</v>
      </c>
      <c r="BH204" s="215">
        <f>IF(N204="sníž. přenesená",J204,0)</f>
        <v>0</v>
      </c>
      <c r="BI204" s="215">
        <f>IF(N204="nulová",J204,0)</f>
        <v>0</v>
      </c>
      <c r="BJ204" s="16" t="s">
        <v>80</v>
      </c>
      <c r="BK204" s="215">
        <f>ROUND(I204*H204,2)</f>
        <v>0</v>
      </c>
      <c r="BL204" s="16" t="s">
        <v>194</v>
      </c>
      <c r="BM204" s="214" t="s">
        <v>734</v>
      </c>
    </row>
    <row r="205" s="2" customFormat="1">
      <c r="A205" s="37"/>
      <c r="B205" s="38"/>
      <c r="C205" s="39"/>
      <c r="D205" s="216" t="s">
        <v>133</v>
      </c>
      <c r="E205" s="39"/>
      <c r="F205" s="217" t="s">
        <v>537</v>
      </c>
      <c r="G205" s="39"/>
      <c r="H205" s="39"/>
      <c r="I205" s="218"/>
      <c r="J205" s="39"/>
      <c r="K205" s="39"/>
      <c r="L205" s="43"/>
      <c r="M205" s="219"/>
      <c r="N205" s="220"/>
      <c r="O205" s="83"/>
      <c r="P205" s="83"/>
      <c r="Q205" s="83"/>
      <c r="R205" s="83"/>
      <c r="S205" s="83"/>
      <c r="T205" s="84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133</v>
      </c>
      <c r="AU205" s="16" t="s">
        <v>82</v>
      </c>
    </row>
    <row r="206" s="2" customFormat="1" ht="37.8" customHeight="1">
      <c r="A206" s="37"/>
      <c r="B206" s="38"/>
      <c r="C206" s="203" t="s">
        <v>386</v>
      </c>
      <c r="D206" s="203" t="s">
        <v>126</v>
      </c>
      <c r="E206" s="204" t="s">
        <v>539</v>
      </c>
      <c r="F206" s="205" t="s">
        <v>540</v>
      </c>
      <c r="G206" s="206" t="s">
        <v>139</v>
      </c>
      <c r="H206" s="207">
        <v>23.039999999999999</v>
      </c>
      <c r="I206" s="208"/>
      <c r="J206" s="209">
        <f>ROUND(I206*H206,2)</f>
        <v>0</v>
      </c>
      <c r="K206" s="205" t="s">
        <v>130</v>
      </c>
      <c r="L206" s="43"/>
      <c r="M206" s="210" t="s">
        <v>19</v>
      </c>
      <c r="N206" s="211" t="s">
        <v>43</v>
      </c>
      <c r="O206" s="83"/>
      <c r="P206" s="212">
        <f>O206*H206</f>
        <v>0</v>
      </c>
      <c r="Q206" s="212">
        <v>0</v>
      </c>
      <c r="R206" s="212">
        <f>Q206*H206</f>
        <v>0</v>
      </c>
      <c r="S206" s="212">
        <v>0</v>
      </c>
      <c r="T206" s="213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14" t="s">
        <v>194</v>
      </c>
      <c r="AT206" s="214" t="s">
        <v>126</v>
      </c>
      <c r="AU206" s="214" t="s">
        <v>82</v>
      </c>
      <c r="AY206" s="16" t="s">
        <v>123</v>
      </c>
      <c r="BE206" s="215">
        <f>IF(N206="základní",J206,0)</f>
        <v>0</v>
      </c>
      <c r="BF206" s="215">
        <f>IF(N206="snížená",J206,0)</f>
        <v>0</v>
      </c>
      <c r="BG206" s="215">
        <f>IF(N206="zákl. přenesená",J206,0)</f>
        <v>0</v>
      </c>
      <c r="BH206" s="215">
        <f>IF(N206="sníž. přenesená",J206,0)</f>
        <v>0</v>
      </c>
      <c r="BI206" s="215">
        <f>IF(N206="nulová",J206,0)</f>
        <v>0</v>
      </c>
      <c r="BJ206" s="16" t="s">
        <v>80</v>
      </c>
      <c r="BK206" s="215">
        <f>ROUND(I206*H206,2)</f>
        <v>0</v>
      </c>
      <c r="BL206" s="16" t="s">
        <v>194</v>
      </c>
      <c r="BM206" s="214" t="s">
        <v>735</v>
      </c>
    </row>
    <row r="207" s="2" customFormat="1">
      <c r="A207" s="37"/>
      <c r="B207" s="38"/>
      <c r="C207" s="39"/>
      <c r="D207" s="216" t="s">
        <v>133</v>
      </c>
      <c r="E207" s="39"/>
      <c r="F207" s="217" t="s">
        <v>542</v>
      </c>
      <c r="G207" s="39"/>
      <c r="H207" s="39"/>
      <c r="I207" s="218"/>
      <c r="J207" s="39"/>
      <c r="K207" s="39"/>
      <c r="L207" s="43"/>
      <c r="M207" s="219"/>
      <c r="N207" s="220"/>
      <c r="O207" s="83"/>
      <c r="P207" s="83"/>
      <c r="Q207" s="83"/>
      <c r="R207" s="83"/>
      <c r="S207" s="83"/>
      <c r="T207" s="84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133</v>
      </c>
      <c r="AU207" s="16" t="s">
        <v>82</v>
      </c>
    </row>
    <row r="208" s="2" customFormat="1" ht="37.8" customHeight="1">
      <c r="A208" s="37"/>
      <c r="B208" s="38"/>
      <c r="C208" s="221" t="s">
        <v>391</v>
      </c>
      <c r="D208" s="221" t="s">
        <v>292</v>
      </c>
      <c r="E208" s="222" t="s">
        <v>544</v>
      </c>
      <c r="F208" s="223" t="s">
        <v>545</v>
      </c>
      <c r="G208" s="224" t="s">
        <v>139</v>
      </c>
      <c r="H208" s="225">
        <v>25.344000000000001</v>
      </c>
      <c r="I208" s="226"/>
      <c r="J208" s="227">
        <f>ROUND(I208*H208,2)</f>
        <v>0</v>
      </c>
      <c r="K208" s="223" t="s">
        <v>130</v>
      </c>
      <c r="L208" s="228"/>
      <c r="M208" s="229" t="s">
        <v>19</v>
      </c>
      <c r="N208" s="230" t="s">
        <v>43</v>
      </c>
      <c r="O208" s="83"/>
      <c r="P208" s="212">
        <f>O208*H208</f>
        <v>0</v>
      </c>
      <c r="Q208" s="212">
        <v>0.00010000000000000001</v>
      </c>
      <c r="R208" s="212">
        <f>Q208*H208</f>
        <v>0.0025344000000000005</v>
      </c>
      <c r="S208" s="212">
        <v>0</v>
      </c>
      <c r="T208" s="21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14" t="s">
        <v>285</v>
      </c>
      <c r="AT208" s="214" t="s">
        <v>292</v>
      </c>
      <c r="AU208" s="214" t="s">
        <v>82</v>
      </c>
      <c r="AY208" s="16" t="s">
        <v>123</v>
      </c>
      <c r="BE208" s="215">
        <f>IF(N208="základní",J208,0)</f>
        <v>0</v>
      </c>
      <c r="BF208" s="215">
        <f>IF(N208="snížená",J208,0)</f>
        <v>0</v>
      </c>
      <c r="BG208" s="215">
        <f>IF(N208="zákl. přenesená",J208,0)</f>
        <v>0</v>
      </c>
      <c r="BH208" s="215">
        <f>IF(N208="sníž. přenesená",J208,0)</f>
        <v>0</v>
      </c>
      <c r="BI208" s="215">
        <f>IF(N208="nulová",J208,0)</f>
        <v>0</v>
      </c>
      <c r="BJ208" s="16" t="s">
        <v>80</v>
      </c>
      <c r="BK208" s="215">
        <f>ROUND(I208*H208,2)</f>
        <v>0</v>
      </c>
      <c r="BL208" s="16" t="s">
        <v>194</v>
      </c>
      <c r="BM208" s="214" t="s">
        <v>736</v>
      </c>
    </row>
    <row r="209" s="2" customFormat="1" ht="16.5" customHeight="1">
      <c r="A209" s="37"/>
      <c r="B209" s="38"/>
      <c r="C209" s="203" t="s">
        <v>395</v>
      </c>
      <c r="D209" s="203" t="s">
        <v>126</v>
      </c>
      <c r="E209" s="204" t="s">
        <v>555</v>
      </c>
      <c r="F209" s="205" t="s">
        <v>556</v>
      </c>
      <c r="G209" s="206" t="s">
        <v>139</v>
      </c>
      <c r="H209" s="207">
        <v>30</v>
      </c>
      <c r="I209" s="208"/>
      <c r="J209" s="209">
        <f>ROUND(I209*H209,2)</f>
        <v>0</v>
      </c>
      <c r="K209" s="205" t="s">
        <v>130</v>
      </c>
      <c r="L209" s="43"/>
      <c r="M209" s="210" t="s">
        <v>19</v>
      </c>
      <c r="N209" s="211" t="s">
        <v>43</v>
      </c>
      <c r="O209" s="83"/>
      <c r="P209" s="212">
        <f>O209*H209</f>
        <v>0</v>
      </c>
      <c r="Q209" s="212">
        <v>0.00025999999999999998</v>
      </c>
      <c r="R209" s="212">
        <f>Q209*H209</f>
        <v>0.0077999999999999996</v>
      </c>
      <c r="S209" s="212">
        <v>0.00025999999999999998</v>
      </c>
      <c r="T209" s="213">
        <f>S209*H209</f>
        <v>0.0077999999999999996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14" t="s">
        <v>194</v>
      </c>
      <c r="AT209" s="214" t="s">
        <v>126</v>
      </c>
      <c r="AU209" s="214" t="s">
        <v>82</v>
      </c>
      <c r="AY209" s="16" t="s">
        <v>123</v>
      </c>
      <c r="BE209" s="215">
        <f>IF(N209="základní",J209,0)</f>
        <v>0</v>
      </c>
      <c r="BF209" s="215">
        <f>IF(N209="snížená",J209,0)</f>
        <v>0</v>
      </c>
      <c r="BG209" s="215">
        <f>IF(N209="zákl. přenesená",J209,0)</f>
        <v>0</v>
      </c>
      <c r="BH209" s="215">
        <f>IF(N209="sníž. přenesená",J209,0)</f>
        <v>0</v>
      </c>
      <c r="BI209" s="215">
        <f>IF(N209="nulová",J209,0)</f>
        <v>0</v>
      </c>
      <c r="BJ209" s="16" t="s">
        <v>80</v>
      </c>
      <c r="BK209" s="215">
        <f>ROUND(I209*H209,2)</f>
        <v>0</v>
      </c>
      <c r="BL209" s="16" t="s">
        <v>194</v>
      </c>
      <c r="BM209" s="214" t="s">
        <v>737</v>
      </c>
    </row>
    <row r="210" s="2" customFormat="1">
      <c r="A210" s="37"/>
      <c r="B210" s="38"/>
      <c r="C210" s="39"/>
      <c r="D210" s="216" t="s">
        <v>133</v>
      </c>
      <c r="E210" s="39"/>
      <c r="F210" s="217" t="s">
        <v>558</v>
      </c>
      <c r="G210" s="39"/>
      <c r="H210" s="39"/>
      <c r="I210" s="218"/>
      <c r="J210" s="39"/>
      <c r="K210" s="39"/>
      <c r="L210" s="43"/>
      <c r="M210" s="219"/>
      <c r="N210" s="220"/>
      <c r="O210" s="83"/>
      <c r="P210" s="83"/>
      <c r="Q210" s="83"/>
      <c r="R210" s="83"/>
      <c r="S210" s="83"/>
      <c r="T210" s="84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133</v>
      </c>
      <c r="AU210" s="16" t="s">
        <v>82</v>
      </c>
    </row>
    <row r="211" s="2" customFormat="1" ht="49.05" customHeight="1">
      <c r="A211" s="37"/>
      <c r="B211" s="38"/>
      <c r="C211" s="203" t="s">
        <v>400</v>
      </c>
      <c r="D211" s="203" t="s">
        <v>126</v>
      </c>
      <c r="E211" s="204" t="s">
        <v>738</v>
      </c>
      <c r="F211" s="205" t="s">
        <v>739</v>
      </c>
      <c r="G211" s="206" t="s">
        <v>249</v>
      </c>
      <c r="H211" s="207">
        <v>0.42599999999999999</v>
      </c>
      <c r="I211" s="208"/>
      <c r="J211" s="209">
        <f>ROUND(I211*H211,2)</f>
        <v>0</v>
      </c>
      <c r="K211" s="205" t="s">
        <v>130</v>
      </c>
      <c r="L211" s="43"/>
      <c r="M211" s="210" t="s">
        <v>19</v>
      </c>
      <c r="N211" s="211" t="s">
        <v>43</v>
      </c>
      <c r="O211" s="83"/>
      <c r="P211" s="212">
        <f>O211*H211</f>
        <v>0</v>
      </c>
      <c r="Q211" s="212">
        <v>0</v>
      </c>
      <c r="R211" s="212">
        <f>Q211*H211</f>
        <v>0</v>
      </c>
      <c r="S211" s="212">
        <v>0</v>
      </c>
      <c r="T211" s="213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14" t="s">
        <v>194</v>
      </c>
      <c r="AT211" s="214" t="s">
        <v>126</v>
      </c>
      <c r="AU211" s="214" t="s">
        <v>82</v>
      </c>
      <c r="AY211" s="16" t="s">
        <v>123</v>
      </c>
      <c r="BE211" s="215">
        <f>IF(N211="základní",J211,0)</f>
        <v>0</v>
      </c>
      <c r="BF211" s="215">
        <f>IF(N211="snížená",J211,0)</f>
        <v>0</v>
      </c>
      <c r="BG211" s="215">
        <f>IF(N211="zákl. přenesená",J211,0)</f>
        <v>0</v>
      </c>
      <c r="BH211" s="215">
        <f>IF(N211="sníž. přenesená",J211,0)</f>
        <v>0</v>
      </c>
      <c r="BI211" s="215">
        <f>IF(N211="nulová",J211,0)</f>
        <v>0</v>
      </c>
      <c r="BJ211" s="16" t="s">
        <v>80</v>
      </c>
      <c r="BK211" s="215">
        <f>ROUND(I211*H211,2)</f>
        <v>0</v>
      </c>
      <c r="BL211" s="16" t="s">
        <v>194</v>
      </c>
      <c r="BM211" s="214" t="s">
        <v>740</v>
      </c>
    </row>
    <row r="212" s="2" customFormat="1">
      <c r="A212" s="37"/>
      <c r="B212" s="38"/>
      <c r="C212" s="39"/>
      <c r="D212" s="216" t="s">
        <v>133</v>
      </c>
      <c r="E212" s="39"/>
      <c r="F212" s="217" t="s">
        <v>741</v>
      </c>
      <c r="G212" s="39"/>
      <c r="H212" s="39"/>
      <c r="I212" s="218"/>
      <c r="J212" s="39"/>
      <c r="K212" s="39"/>
      <c r="L212" s="43"/>
      <c r="M212" s="219"/>
      <c r="N212" s="220"/>
      <c r="O212" s="83"/>
      <c r="P212" s="83"/>
      <c r="Q212" s="83"/>
      <c r="R212" s="83"/>
      <c r="S212" s="83"/>
      <c r="T212" s="84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133</v>
      </c>
      <c r="AU212" s="16" t="s">
        <v>82</v>
      </c>
    </row>
    <row r="213" s="12" customFormat="1" ht="22.8" customHeight="1">
      <c r="A213" s="12"/>
      <c r="B213" s="187"/>
      <c r="C213" s="188"/>
      <c r="D213" s="189" t="s">
        <v>71</v>
      </c>
      <c r="E213" s="201" t="s">
        <v>564</v>
      </c>
      <c r="F213" s="201" t="s">
        <v>565</v>
      </c>
      <c r="G213" s="188"/>
      <c r="H213" s="188"/>
      <c r="I213" s="191"/>
      <c r="J213" s="202">
        <f>BK213</f>
        <v>0</v>
      </c>
      <c r="K213" s="188"/>
      <c r="L213" s="193"/>
      <c r="M213" s="194"/>
      <c r="N213" s="195"/>
      <c r="O213" s="195"/>
      <c r="P213" s="196">
        <f>SUM(P214:P219)</f>
        <v>0</v>
      </c>
      <c r="Q213" s="195"/>
      <c r="R213" s="196">
        <f>SUM(R214:R219)</f>
        <v>0.023793419999999999</v>
      </c>
      <c r="S213" s="195"/>
      <c r="T213" s="197">
        <f>SUM(T214:T219)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98" t="s">
        <v>82</v>
      </c>
      <c r="AT213" s="199" t="s">
        <v>71</v>
      </c>
      <c r="AU213" s="199" t="s">
        <v>80</v>
      </c>
      <c r="AY213" s="198" t="s">
        <v>123</v>
      </c>
      <c r="BK213" s="200">
        <f>SUM(BK214:BK219)</f>
        <v>0</v>
      </c>
    </row>
    <row r="214" s="2" customFormat="1" ht="44.25" customHeight="1">
      <c r="A214" s="37"/>
      <c r="B214" s="38"/>
      <c r="C214" s="203" t="s">
        <v>405</v>
      </c>
      <c r="D214" s="203" t="s">
        <v>126</v>
      </c>
      <c r="E214" s="204" t="s">
        <v>572</v>
      </c>
      <c r="F214" s="205" t="s">
        <v>573</v>
      </c>
      <c r="G214" s="206" t="s">
        <v>139</v>
      </c>
      <c r="H214" s="207">
        <v>99.671999999999997</v>
      </c>
      <c r="I214" s="208"/>
      <c r="J214" s="209">
        <f>ROUND(I214*H214,2)</f>
        <v>0</v>
      </c>
      <c r="K214" s="205" t="s">
        <v>130</v>
      </c>
      <c r="L214" s="43"/>
      <c r="M214" s="210" t="s">
        <v>19</v>
      </c>
      <c r="N214" s="211" t="s">
        <v>43</v>
      </c>
      <c r="O214" s="83"/>
      <c r="P214" s="212">
        <f>O214*H214</f>
        <v>0</v>
      </c>
      <c r="Q214" s="212">
        <v>0.00022000000000000001</v>
      </c>
      <c r="R214" s="212">
        <f>Q214*H214</f>
        <v>0.021927840000000001</v>
      </c>
      <c r="S214" s="212">
        <v>0</v>
      </c>
      <c r="T214" s="213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14" t="s">
        <v>194</v>
      </c>
      <c r="AT214" s="214" t="s">
        <v>126</v>
      </c>
      <c r="AU214" s="214" t="s">
        <v>82</v>
      </c>
      <c r="AY214" s="16" t="s">
        <v>123</v>
      </c>
      <c r="BE214" s="215">
        <f>IF(N214="základní",J214,0)</f>
        <v>0</v>
      </c>
      <c r="BF214" s="215">
        <f>IF(N214="snížená",J214,0)</f>
        <v>0</v>
      </c>
      <c r="BG214" s="215">
        <f>IF(N214="zákl. přenesená",J214,0)</f>
        <v>0</v>
      </c>
      <c r="BH214" s="215">
        <f>IF(N214="sníž. přenesená",J214,0)</f>
        <v>0</v>
      </c>
      <c r="BI214" s="215">
        <f>IF(N214="nulová",J214,0)</f>
        <v>0</v>
      </c>
      <c r="BJ214" s="16" t="s">
        <v>80</v>
      </c>
      <c r="BK214" s="215">
        <f>ROUND(I214*H214,2)</f>
        <v>0</v>
      </c>
      <c r="BL214" s="16" t="s">
        <v>194</v>
      </c>
      <c r="BM214" s="214" t="s">
        <v>742</v>
      </c>
    </row>
    <row r="215" s="2" customFormat="1">
      <c r="A215" s="37"/>
      <c r="B215" s="38"/>
      <c r="C215" s="39"/>
      <c r="D215" s="216" t="s">
        <v>133</v>
      </c>
      <c r="E215" s="39"/>
      <c r="F215" s="217" t="s">
        <v>575</v>
      </c>
      <c r="G215" s="39"/>
      <c r="H215" s="39"/>
      <c r="I215" s="218"/>
      <c r="J215" s="39"/>
      <c r="K215" s="39"/>
      <c r="L215" s="43"/>
      <c r="M215" s="219"/>
      <c r="N215" s="220"/>
      <c r="O215" s="83"/>
      <c r="P215" s="83"/>
      <c r="Q215" s="83"/>
      <c r="R215" s="83"/>
      <c r="S215" s="83"/>
      <c r="T215" s="84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133</v>
      </c>
      <c r="AU215" s="16" t="s">
        <v>82</v>
      </c>
    </row>
    <row r="216" s="2" customFormat="1" ht="37.8" customHeight="1">
      <c r="A216" s="37"/>
      <c r="B216" s="38"/>
      <c r="C216" s="203" t="s">
        <v>409</v>
      </c>
      <c r="D216" s="203" t="s">
        <v>126</v>
      </c>
      <c r="E216" s="204" t="s">
        <v>582</v>
      </c>
      <c r="F216" s="205" t="s">
        <v>583</v>
      </c>
      <c r="G216" s="206" t="s">
        <v>139</v>
      </c>
      <c r="H216" s="207">
        <v>3.1619999999999999</v>
      </c>
      <c r="I216" s="208"/>
      <c r="J216" s="209">
        <f>ROUND(I216*H216,2)</f>
        <v>0</v>
      </c>
      <c r="K216" s="205" t="s">
        <v>130</v>
      </c>
      <c r="L216" s="43"/>
      <c r="M216" s="210" t="s">
        <v>19</v>
      </c>
      <c r="N216" s="211" t="s">
        <v>43</v>
      </c>
      <c r="O216" s="83"/>
      <c r="P216" s="212">
        <f>O216*H216</f>
        <v>0</v>
      </c>
      <c r="Q216" s="212">
        <v>0.00027</v>
      </c>
      <c r="R216" s="212">
        <f>Q216*H216</f>
        <v>0.00085373999999999997</v>
      </c>
      <c r="S216" s="212">
        <v>0</v>
      </c>
      <c r="T216" s="213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14" t="s">
        <v>194</v>
      </c>
      <c r="AT216" s="214" t="s">
        <v>126</v>
      </c>
      <c r="AU216" s="214" t="s">
        <v>82</v>
      </c>
      <c r="AY216" s="16" t="s">
        <v>123</v>
      </c>
      <c r="BE216" s="215">
        <f>IF(N216="základní",J216,0)</f>
        <v>0</v>
      </c>
      <c r="BF216" s="215">
        <f>IF(N216="snížená",J216,0)</f>
        <v>0</v>
      </c>
      <c r="BG216" s="215">
        <f>IF(N216="zákl. přenesená",J216,0)</f>
        <v>0</v>
      </c>
      <c r="BH216" s="215">
        <f>IF(N216="sníž. přenesená",J216,0)</f>
        <v>0</v>
      </c>
      <c r="BI216" s="215">
        <f>IF(N216="nulová",J216,0)</f>
        <v>0</v>
      </c>
      <c r="BJ216" s="16" t="s">
        <v>80</v>
      </c>
      <c r="BK216" s="215">
        <f>ROUND(I216*H216,2)</f>
        <v>0</v>
      </c>
      <c r="BL216" s="16" t="s">
        <v>194</v>
      </c>
      <c r="BM216" s="214" t="s">
        <v>743</v>
      </c>
    </row>
    <row r="217" s="2" customFormat="1">
      <c r="A217" s="37"/>
      <c r="B217" s="38"/>
      <c r="C217" s="39"/>
      <c r="D217" s="216" t="s">
        <v>133</v>
      </c>
      <c r="E217" s="39"/>
      <c r="F217" s="217" t="s">
        <v>585</v>
      </c>
      <c r="G217" s="39"/>
      <c r="H217" s="39"/>
      <c r="I217" s="218"/>
      <c r="J217" s="39"/>
      <c r="K217" s="39"/>
      <c r="L217" s="43"/>
      <c r="M217" s="219"/>
      <c r="N217" s="220"/>
      <c r="O217" s="83"/>
      <c r="P217" s="83"/>
      <c r="Q217" s="83"/>
      <c r="R217" s="83"/>
      <c r="S217" s="83"/>
      <c r="T217" s="84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133</v>
      </c>
      <c r="AU217" s="16" t="s">
        <v>82</v>
      </c>
    </row>
    <row r="218" s="2" customFormat="1" ht="37.8" customHeight="1">
      <c r="A218" s="37"/>
      <c r="B218" s="38"/>
      <c r="C218" s="203" t="s">
        <v>414</v>
      </c>
      <c r="D218" s="203" t="s">
        <v>126</v>
      </c>
      <c r="E218" s="204" t="s">
        <v>587</v>
      </c>
      <c r="F218" s="205" t="s">
        <v>588</v>
      </c>
      <c r="G218" s="206" t="s">
        <v>139</v>
      </c>
      <c r="H218" s="207">
        <v>3.1619999999999999</v>
      </c>
      <c r="I218" s="208"/>
      <c r="J218" s="209">
        <f>ROUND(I218*H218,2)</f>
        <v>0</v>
      </c>
      <c r="K218" s="205" t="s">
        <v>130</v>
      </c>
      <c r="L218" s="43"/>
      <c r="M218" s="210" t="s">
        <v>19</v>
      </c>
      <c r="N218" s="211" t="s">
        <v>43</v>
      </c>
      <c r="O218" s="83"/>
      <c r="P218" s="212">
        <f>O218*H218</f>
        <v>0</v>
      </c>
      <c r="Q218" s="212">
        <v>0.00032000000000000003</v>
      </c>
      <c r="R218" s="212">
        <f>Q218*H218</f>
        <v>0.00101184</v>
      </c>
      <c r="S218" s="212">
        <v>0</v>
      </c>
      <c r="T218" s="21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14" t="s">
        <v>194</v>
      </c>
      <c r="AT218" s="214" t="s">
        <v>126</v>
      </c>
      <c r="AU218" s="214" t="s">
        <v>82</v>
      </c>
      <c r="AY218" s="16" t="s">
        <v>123</v>
      </c>
      <c r="BE218" s="215">
        <f>IF(N218="základní",J218,0)</f>
        <v>0</v>
      </c>
      <c r="BF218" s="215">
        <f>IF(N218="snížená",J218,0)</f>
        <v>0</v>
      </c>
      <c r="BG218" s="215">
        <f>IF(N218="zákl. přenesená",J218,0)</f>
        <v>0</v>
      </c>
      <c r="BH218" s="215">
        <f>IF(N218="sníž. přenesená",J218,0)</f>
        <v>0</v>
      </c>
      <c r="BI218" s="215">
        <f>IF(N218="nulová",J218,0)</f>
        <v>0</v>
      </c>
      <c r="BJ218" s="16" t="s">
        <v>80</v>
      </c>
      <c r="BK218" s="215">
        <f>ROUND(I218*H218,2)</f>
        <v>0</v>
      </c>
      <c r="BL218" s="16" t="s">
        <v>194</v>
      </c>
      <c r="BM218" s="214" t="s">
        <v>744</v>
      </c>
    </row>
    <row r="219" s="2" customFormat="1">
      <c r="A219" s="37"/>
      <c r="B219" s="38"/>
      <c r="C219" s="39"/>
      <c r="D219" s="216" t="s">
        <v>133</v>
      </c>
      <c r="E219" s="39"/>
      <c r="F219" s="217" t="s">
        <v>590</v>
      </c>
      <c r="G219" s="39"/>
      <c r="H219" s="39"/>
      <c r="I219" s="218"/>
      <c r="J219" s="39"/>
      <c r="K219" s="39"/>
      <c r="L219" s="43"/>
      <c r="M219" s="219"/>
      <c r="N219" s="220"/>
      <c r="O219" s="83"/>
      <c r="P219" s="83"/>
      <c r="Q219" s="83"/>
      <c r="R219" s="83"/>
      <c r="S219" s="83"/>
      <c r="T219" s="84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133</v>
      </c>
      <c r="AU219" s="16" t="s">
        <v>82</v>
      </c>
    </row>
    <row r="220" s="12" customFormat="1" ht="22.8" customHeight="1">
      <c r="A220" s="12"/>
      <c r="B220" s="187"/>
      <c r="C220" s="188"/>
      <c r="D220" s="189" t="s">
        <v>71</v>
      </c>
      <c r="E220" s="201" t="s">
        <v>591</v>
      </c>
      <c r="F220" s="201" t="s">
        <v>592</v>
      </c>
      <c r="G220" s="188"/>
      <c r="H220" s="188"/>
      <c r="I220" s="191"/>
      <c r="J220" s="202">
        <f>BK220</f>
        <v>0</v>
      </c>
      <c r="K220" s="188"/>
      <c r="L220" s="193"/>
      <c r="M220" s="194"/>
      <c r="N220" s="195"/>
      <c r="O220" s="195"/>
      <c r="P220" s="196">
        <f>SUM(P221:P224)</f>
        <v>0</v>
      </c>
      <c r="Q220" s="195"/>
      <c r="R220" s="196">
        <f>SUM(R221:R224)</f>
        <v>0.013860000000000001</v>
      </c>
      <c r="S220" s="195"/>
      <c r="T220" s="197">
        <f>SUM(T221:T224)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98" t="s">
        <v>82</v>
      </c>
      <c r="AT220" s="199" t="s">
        <v>71</v>
      </c>
      <c r="AU220" s="199" t="s">
        <v>80</v>
      </c>
      <c r="AY220" s="198" t="s">
        <v>123</v>
      </c>
      <c r="BK220" s="200">
        <f>SUM(BK221:BK224)</f>
        <v>0</v>
      </c>
    </row>
    <row r="221" s="2" customFormat="1" ht="33" customHeight="1">
      <c r="A221" s="37"/>
      <c r="B221" s="38"/>
      <c r="C221" s="203" t="s">
        <v>419</v>
      </c>
      <c r="D221" s="203" t="s">
        <v>126</v>
      </c>
      <c r="E221" s="204" t="s">
        <v>745</v>
      </c>
      <c r="F221" s="205" t="s">
        <v>746</v>
      </c>
      <c r="G221" s="206" t="s">
        <v>139</v>
      </c>
      <c r="H221" s="207">
        <v>27.719999999999999</v>
      </c>
      <c r="I221" s="208"/>
      <c r="J221" s="209">
        <f>ROUND(I221*H221,2)</f>
        <v>0</v>
      </c>
      <c r="K221" s="205" t="s">
        <v>130</v>
      </c>
      <c r="L221" s="43"/>
      <c r="M221" s="210" t="s">
        <v>19</v>
      </c>
      <c r="N221" s="211" t="s">
        <v>43</v>
      </c>
      <c r="O221" s="83"/>
      <c r="P221" s="212">
        <f>O221*H221</f>
        <v>0</v>
      </c>
      <c r="Q221" s="212">
        <v>0.00021000000000000001</v>
      </c>
      <c r="R221" s="212">
        <f>Q221*H221</f>
        <v>0.0058212000000000003</v>
      </c>
      <c r="S221" s="212">
        <v>0</v>
      </c>
      <c r="T221" s="213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14" t="s">
        <v>194</v>
      </c>
      <c r="AT221" s="214" t="s">
        <v>126</v>
      </c>
      <c r="AU221" s="214" t="s">
        <v>82</v>
      </c>
      <c r="AY221" s="16" t="s">
        <v>123</v>
      </c>
      <c r="BE221" s="215">
        <f>IF(N221="základní",J221,0)</f>
        <v>0</v>
      </c>
      <c r="BF221" s="215">
        <f>IF(N221="snížená",J221,0)</f>
        <v>0</v>
      </c>
      <c r="BG221" s="215">
        <f>IF(N221="zákl. přenesená",J221,0)</f>
        <v>0</v>
      </c>
      <c r="BH221" s="215">
        <f>IF(N221="sníž. přenesená",J221,0)</f>
        <v>0</v>
      </c>
      <c r="BI221" s="215">
        <f>IF(N221="nulová",J221,0)</f>
        <v>0</v>
      </c>
      <c r="BJ221" s="16" t="s">
        <v>80</v>
      </c>
      <c r="BK221" s="215">
        <f>ROUND(I221*H221,2)</f>
        <v>0</v>
      </c>
      <c r="BL221" s="16" t="s">
        <v>194</v>
      </c>
      <c r="BM221" s="214" t="s">
        <v>747</v>
      </c>
    </row>
    <row r="222" s="2" customFormat="1">
      <c r="A222" s="37"/>
      <c r="B222" s="38"/>
      <c r="C222" s="39"/>
      <c r="D222" s="216" t="s">
        <v>133</v>
      </c>
      <c r="E222" s="39"/>
      <c r="F222" s="217" t="s">
        <v>748</v>
      </c>
      <c r="G222" s="39"/>
      <c r="H222" s="39"/>
      <c r="I222" s="218"/>
      <c r="J222" s="39"/>
      <c r="K222" s="39"/>
      <c r="L222" s="43"/>
      <c r="M222" s="219"/>
      <c r="N222" s="220"/>
      <c r="O222" s="83"/>
      <c r="P222" s="83"/>
      <c r="Q222" s="83"/>
      <c r="R222" s="83"/>
      <c r="S222" s="83"/>
      <c r="T222" s="84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133</v>
      </c>
      <c r="AU222" s="16" t="s">
        <v>82</v>
      </c>
    </row>
    <row r="223" s="2" customFormat="1" ht="37.8" customHeight="1">
      <c r="A223" s="37"/>
      <c r="B223" s="38"/>
      <c r="C223" s="203" t="s">
        <v>424</v>
      </c>
      <c r="D223" s="203" t="s">
        <v>126</v>
      </c>
      <c r="E223" s="204" t="s">
        <v>599</v>
      </c>
      <c r="F223" s="205" t="s">
        <v>600</v>
      </c>
      <c r="G223" s="206" t="s">
        <v>139</v>
      </c>
      <c r="H223" s="207">
        <v>27.719999999999999</v>
      </c>
      <c r="I223" s="208"/>
      <c r="J223" s="209">
        <f>ROUND(I223*H223,2)</f>
        <v>0</v>
      </c>
      <c r="K223" s="205" t="s">
        <v>130</v>
      </c>
      <c r="L223" s="43"/>
      <c r="M223" s="210" t="s">
        <v>19</v>
      </c>
      <c r="N223" s="211" t="s">
        <v>43</v>
      </c>
      <c r="O223" s="83"/>
      <c r="P223" s="212">
        <f>O223*H223</f>
        <v>0</v>
      </c>
      <c r="Q223" s="212">
        <v>0.00029</v>
      </c>
      <c r="R223" s="212">
        <f>Q223*H223</f>
        <v>0.0080388000000000005</v>
      </c>
      <c r="S223" s="212">
        <v>0</v>
      </c>
      <c r="T223" s="213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14" t="s">
        <v>194</v>
      </c>
      <c r="AT223" s="214" t="s">
        <v>126</v>
      </c>
      <c r="AU223" s="214" t="s">
        <v>82</v>
      </c>
      <c r="AY223" s="16" t="s">
        <v>123</v>
      </c>
      <c r="BE223" s="215">
        <f>IF(N223="základní",J223,0)</f>
        <v>0</v>
      </c>
      <c r="BF223" s="215">
        <f>IF(N223="snížená",J223,0)</f>
        <v>0</v>
      </c>
      <c r="BG223" s="215">
        <f>IF(N223="zákl. přenesená",J223,0)</f>
        <v>0</v>
      </c>
      <c r="BH223" s="215">
        <f>IF(N223="sníž. přenesená",J223,0)</f>
        <v>0</v>
      </c>
      <c r="BI223" s="215">
        <f>IF(N223="nulová",J223,0)</f>
        <v>0</v>
      </c>
      <c r="BJ223" s="16" t="s">
        <v>80</v>
      </c>
      <c r="BK223" s="215">
        <f>ROUND(I223*H223,2)</f>
        <v>0</v>
      </c>
      <c r="BL223" s="16" t="s">
        <v>194</v>
      </c>
      <c r="BM223" s="214" t="s">
        <v>749</v>
      </c>
    </row>
    <row r="224" s="2" customFormat="1">
      <c r="A224" s="37"/>
      <c r="B224" s="38"/>
      <c r="C224" s="39"/>
      <c r="D224" s="216" t="s">
        <v>133</v>
      </c>
      <c r="E224" s="39"/>
      <c r="F224" s="217" t="s">
        <v>602</v>
      </c>
      <c r="G224" s="39"/>
      <c r="H224" s="39"/>
      <c r="I224" s="218"/>
      <c r="J224" s="39"/>
      <c r="K224" s="39"/>
      <c r="L224" s="43"/>
      <c r="M224" s="219"/>
      <c r="N224" s="220"/>
      <c r="O224" s="83"/>
      <c r="P224" s="83"/>
      <c r="Q224" s="83"/>
      <c r="R224" s="83"/>
      <c r="S224" s="83"/>
      <c r="T224" s="84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133</v>
      </c>
      <c r="AU224" s="16" t="s">
        <v>82</v>
      </c>
    </row>
    <row r="225" s="12" customFormat="1" ht="25.92" customHeight="1">
      <c r="A225" s="12"/>
      <c r="B225" s="187"/>
      <c r="C225" s="188"/>
      <c r="D225" s="189" t="s">
        <v>71</v>
      </c>
      <c r="E225" s="190" t="s">
        <v>603</v>
      </c>
      <c r="F225" s="190" t="s">
        <v>604</v>
      </c>
      <c r="G225" s="188"/>
      <c r="H225" s="188"/>
      <c r="I225" s="191"/>
      <c r="J225" s="192">
        <f>BK225</f>
        <v>0</v>
      </c>
      <c r="K225" s="188"/>
      <c r="L225" s="193"/>
      <c r="M225" s="194"/>
      <c r="N225" s="195"/>
      <c r="O225" s="195"/>
      <c r="P225" s="196">
        <f>SUM(P226:P228)</f>
        <v>0</v>
      </c>
      <c r="Q225" s="195"/>
      <c r="R225" s="196">
        <f>SUM(R226:R228)</f>
        <v>0</v>
      </c>
      <c r="S225" s="195"/>
      <c r="T225" s="197">
        <f>SUM(T226:T228)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198" t="s">
        <v>149</v>
      </c>
      <c r="AT225" s="199" t="s">
        <v>71</v>
      </c>
      <c r="AU225" s="199" t="s">
        <v>72</v>
      </c>
      <c r="AY225" s="198" t="s">
        <v>123</v>
      </c>
      <c r="BK225" s="200">
        <f>SUM(BK226:BK228)</f>
        <v>0</v>
      </c>
    </row>
    <row r="226" s="2" customFormat="1" ht="16.5" customHeight="1">
      <c r="A226" s="37"/>
      <c r="B226" s="38"/>
      <c r="C226" s="203" t="s">
        <v>429</v>
      </c>
      <c r="D226" s="203" t="s">
        <v>126</v>
      </c>
      <c r="E226" s="204" t="s">
        <v>606</v>
      </c>
      <c r="F226" s="205" t="s">
        <v>607</v>
      </c>
      <c r="G226" s="206" t="s">
        <v>608</v>
      </c>
      <c r="H226" s="207">
        <v>1</v>
      </c>
      <c r="I226" s="208"/>
      <c r="J226" s="209">
        <f>ROUND(I226*H226,2)</f>
        <v>0</v>
      </c>
      <c r="K226" s="205" t="s">
        <v>19</v>
      </c>
      <c r="L226" s="43"/>
      <c r="M226" s="210" t="s">
        <v>19</v>
      </c>
      <c r="N226" s="211" t="s">
        <v>43</v>
      </c>
      <c r="O226" s="83"/>
      <c r="P226" s="212">
        <f>O226*H226</f>
        <v>0</v>
      </c>
      <c r="Q226" s="212">
        <v>0</v>
      </c>
      <c r="R226" s="212">
        <f>Q226*H226</f>
        <v>0</v>
      </c>
      <c r="S226" s="212">
        <v>0</v>
      </c>
      <c r="T226" s="213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14" t="s">
        <v>609</v>
      </c>
      <c r="AT226" s="214" t="s">
        <v>126</v>
      </c>
      <c r="AU226" s="214" t="s">
        <v>80</v>
      </c>
      <c r="AY226" s="16" t="s">
        <v>123</v>
      </c>
      <c r="BE226" s="215">
        <f>IF(N226="základní",J226,0)</f>
        <v>0</v>
      </c>
      <c r="BF226" s="215">
        <f>IF(N226="snížená",J226,0)</f>
        <v>0</v>
      </c>
      <c r="BG226" s="215">
        <f>IF(N226="zákl. přenesená",J226,0)</f>
        <v>0</v>
      </c>
      <c r="BH226" s="215">
        <f>IF(N226="sníž. přenesená",J226,0)</f>
        <v>0</v>
      </c>
      <c r="BI226" s="215">
        <f>IF(N226="nulová",J226,0)</f>
        <v>0</v>
      </c>
      <c r="BJ226" s="16" t="s">
        <v>80</v>
      </c>
      <c r="BK226" s="215">
        <f>ROUND(I226*H226,2)</f>
        <v>0</v>
      </c>
      <c r="BL226" s="16" t="s">
        <v>609</v>
      </c>
      <c r="BM226" s="214" t="s">
        <v>750</v>
      </c>
    </row>
    <row r="227" s="2" customFormat="1" ht="16.5" customHeight="1">
      <c r="A227" s="37"/>
      <c r="B227" s="38"/>
      <c r="C227" s="203" t="s">
        <v>436</v>
      </c>
      <c r="D227" s="203" t="s">
        <v>126</v>
      </c>
      <c r="E227" s="204" t="s">
        <v>612</v>
      </c>
      <c r="F227" s="205" t="s">
        <v>613</v>
      </c>
      <c r="G227" s="206" t="s">
        <v>608</v>
      </c>
      <c r="H227" s="207">
        <v>1</v>
      </c>
      <c r="I227" s="208"/>
      <c r="J227" s="209">
        <f>ROUND(I227*H227,2)</f>
        <v>0</v>
      </c>
      <c r="K227" s="205" t="s">
        <v>19</v>
      </c>
      <c r="L227" s="43"/>
      <c r="M227" s="210" t="s">
        <v>19</v>
      </c>
      <c r="N227" s="211" t="s">
        <v>43</v>
      </c>
      <c r="O227" s="83"/>
      <c r="P227" s="212">
        <f>O227*H227</f>
        <v>0</v>
      </c>
      <c r="Q227" s="212">
        <v>0</v>
      </c>
      <c r="R227" s="212">
        <f>Q227*H227</f>
        <v>0</v>
      </c>
      <c r="S227" s="212">
        <v>0</v>
      </c>
      <c r="T227" s="213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14" t="s">
        <v>609</v>
      </c>
      <c r="AT227" s="214" t="s">
        <v>126</v>
      </c>
      <c r="AU227" s="214" t="s">
        <v>80</v>
      </c>
      <c r="AY227" s="16" t="s">
        <v>123</v>
      </c>
      <c r="BE227" s="215">
        <f>IF(N227="základní",J227,0)</f>
        <v>0</v>
      </c>
      <c r="BF227" s="215">
        <f>IF(N227="snížená",J227,0)</f>
        <v>0</v>
      </c>
      <c r="BG227" s="215">
        <f>IF(N227="zákl. přenesená",J227,0)</f>
        <v>0</v>
      </c>
      <c r="BH227" s="215">
        <f>IF(N227="sníž. přenesená",J227,0)</f>
        <v>0</v>
      </c>
      <c r="BI227" s="215">
        <f>IF(N227="nulová",J227,0)</f>
        <v>0</v>
      </c>
      <c r="BJ227" s="16" t="s">
        <v>80</v>
      </c>
      <c r="BK227" s="215">
        <f>ROUND(I227*H227,2)</f>
        <v>0</v>
      </c>
      <c r="BL227" s="16" t="s">
        <v>609</v>
      </c>
      <c r="BM227" s="214" t="s">
        <v>751</v>
      </c>
    </row>
    <row r="228" s="2" customFormat="1" ht="16.5" customHeight="1">
      <c r="A228" s="37"/>
      <c r="B228" s="38"/>
      <c r="C228" s="203" t="s">
        <v>441</v>
      </c>
      <c r="D228" s="203" t="s">
        <v>126</v>
      </c>
      <c r="E228" s="204" t="s">
        <v>616</v>
      </c>
      <c r="F228" s="205" t="s">
        <v>617</v>
      </c>
      <c r="G228" s="206" t="s">
        <v>608</v>
      </c>
      <c r="H228" s="207">
        <v>1</v>
      </c>
      <c r="I228" s="208"/>
      <c r="J228" s="209">
        <f>ROUND(I228*H228,2)</f>
        <v>0</v>
      </c>
      <c r="K228" s="205" t="s">
        <v>19</v>
      </c>
      <c r="L228" s="43"/>
      <c r="M228" s="233" t="s">
        <v>19</v>
      </c>
      <c r="N228" s="234" t="s">
        <v>43</v>
      </c>
      <c r="O228" s="235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14" t="s">
        <v>609</v>
      </c>
      <c r="AT228" s="214" t="s">
        <v>126</v>
      </c>
      <c r="AU228" s="214" t="s">
        <v>80</v>
      </c>
      <c r="AY228" s="16" t="s">
        <v>123</v>
      </c>
      <c r="BE228" s="215">
        <f>IF(N228="základní",J228,0)</f>
        <v>0</v>
      </c>
      <c r="BF228" s="215">
        <f>IF(N228="snížená",J228,0)</f>
        <v>0</v>
      </c>
      <c r="BG228" s="215">
        <f>IF(N228="zákl. přenesená",J228,0)</f>
        <v>0</v>
      </c>
      <c r="BH228" s="215">
        <f>IF(N228="sníž. přenesená",J228,0)</f>
        <v>0</v>
      </c>
      <c r="BI228" s="215">
        <f>IF(N228="nulová",J228,0)</f>
        <v>0</v>
      </c>
      <c r="BJ228" s="16" t="s">
        <v>80</v>
      </c>
      <c r="BK228" s="215">
        <f>ROUND(I228*H228,2)</f>
        <v>0</v>
      </c>
      <c r="BL228" s="16" t="s">
        <v>609</v>
      </c>
      <c r="BM228" s="214" t="s">
        <v>752</v>
      </c>
    </row>
    <row r="229" s="2" customFormat="1" ht="6.96" customHeight="1">
      <c r="A229" s="37"/>
      <c r="B229" s="58"/>
      <c r="C229" s="59"/>
      <c r="D229" s="59"/>
      <c r="E229" s="59"/>
      <c r="F229" s="59"/>
      <c r="G229" s="59"/>
      <c r="H229" s="59"/>
      <c r="I229" s="59"/>
      <c r="J229" s="59"/>
      <c r="K229" s="59"/>
      <c r="L229" s="43"/>
      <c r="M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</row>
  </sheetData>
  <sheetProtection sheet="1" autoFilter="0" formatColumns="0" formatRows="0" objects="1" scenarios="1" spinCount="100000" saltValue="M5Q1N6awLnaSHTkRAt4+ZFB4M34Q2X/WEKic4rs2EGznZvvgKdWb2LTsye84GvrHnse8WnKaZk9H2kRQDiYkiA==" hashValue="V+35z5zB0UOu0TWRHIyY3S8mjUc5EbnnX4H96wmdLBEGXzl4t2gZDglio4+YWf6gD4aNWCL28oAG6Kq6lBstXQ==" algorithmName="SHA-512" password="CC35"/>
  <autoFilter ref="C94:K228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99" r:id="rId1" display="https://podminky.urs.cz/item/CS_URS_2024_02/340239212"/>
    <hyperlink ref="F102" r:id="rId2" display="https://podminky.urs.cz/item/CS_URS_2024_02/413231211"/>
    <hyperlink ref="F105" r:id="rId3" display="https://podminky.urs.cz/item/CS_URS_2024_02/612315211"/>
    <hyperlink ref="F107" r:id="rId4" display="https://podminky.urs.cz/item/CS_URS_2024_02/622325201"/>
    <hyperlink ref="F110" r:id="rId5" display="https://podminky.urs.cz/item/CS_URS_2024_02/949111114"/>
    <hyperlink ref="F112" r:id="rId6" display="https://podminky.urs.cz/item/CS_URS_2024_02/949111214"/>
    <hyperlink ref="F114" r:id="rId7" display="https://podminky.urs.cz/item/CS_URS_2024_02/949111814"/>
    <hyperlink ref="F116" r:id="rId8" display="https://podminky.urs.cz/item/CS_URS_2024_02/952901111"/>
    <hyperlink ref="F118" r:id="rId9" display="https://podminky.urs.cz/item/CS_URS_2024_02/964061321"/>
    <hyperlink ref="F120" r:id="rId10" display="https://podminky.urs.cz/item/CS_URS_2024_02/971033631"/>
    <hyperlink ref="F122" r:id="rId11" display="https://podminky.urs.cz/item/CS_URS_2024_02/978015321"/>
    <hyperlink ref="F125" r:id="rId12" display="https://podminky.urs.cz/item/CS_URS_2024_02/997013213"/>
    <hyperlink ref="F127" r:id="rId13" display="https://podminky.urs.cz/item/CS_URS_2024_02/997013501"/>
    <hyperlink ref="F129" r:id="rId14" display="https://podminky.urs.cz/item/CS_URS_2024_02/997013509"/>
    <hyperlink ref="F131" r:id="rId15" display="https://podminky.urs.cz/item/CS_URS_2024_02/997013631"/>
    <hyperlink ref="F134" r:id="rId16" display="https://podminky.urs.cz/item/CS_URS_2024_02/998018001"/>
    <hyperlink ref="F140" r:id="rId17" display="https://podminky.urs.cz/item/CS_URS_2024_02/762085103"/>
    <hyperlink ref="F143" r:id="rId18" display="https://podminky.urs.cz/item/CS_URS_2024_02/762085811"/>
    <hyperlink ref="F145" r:id="rId19" display="https://podminky.urs.cz/item/CS_URS_2024_02/762331812"/>
    <hyperlink ref="F147" r:id="rId20" display="https://podminky.urs.cz/item/CS_URS_2024_02/762332132"/>
    <hyperlink ref="F150" r:id="rId21" display="https://podminky.urs.cz/item/CS_URS_2024_02/762341210"/>
    <hyperlink ref="F154" r:id="rId22" display="https://podminky.urs.cz/item/CS_URS_2024_02/762342214"/>
    <hyperlink ref="F157" r:id="rId23" display="https://podminky.urs.cz/item/CS_URS_2024_02/762395000"/>
    <hyperlink ref="F159" r:id="rId24" display="https://podminky.urs.cz/item/CS_URS_2024_02/762822120"/>
    <hyperlink ref="F162" r:id="rId25" display="https://podminky.urs.cz/item/CS_URS_2024_02/762822850"/>
    <hyperlink ref="F164" r:id="rId26" display="https://podminky.urs.cz/item/CS_URS_2024_02/762841812"/>
    <hyperlink ref="F166" r:id="rId27" display="https://podminky.urs.cz/item/CS_URS_2024_02/762895000"/>
    <hyperlink ref="F168" r:id="rId28" display="https://podminky.urs.cz/item/CS_URS_2024_02/998762121"/>
    <hyperlink ref="F171" r:id="rId29" display="https://podminky.urs.cz/item/CS_URS_2024_02/763131414"/>
    <hyperlink ref="F173" r:id="rId30" display="https://podminky.urs.cz/item/CS_URS_2024_02/763131714"/>
    <hyperlink ref="F175" r:id="rId31" display="https://podminky.urs.cz/item/CS_URS_2024_02/998763332"/>
    <hyperlink ref="F178" r:id="rId32" display="https://podminky.urs.cz/item/CS_URS_2024_02/764001821"/>
    <hyperlink ref="F180" r:id="rId33" display="https://podminky.urs.cz/item/CS_URS_2024_02/764002871"/>
    <hyperlink ref="F182" r:id="rId34" display="https://podminky.urs.cz/item/CS_URS_2024_02/764004803"/>
    <hyperlink ref="F184" r:id="rId35" display="https://podminky.urs.cz/item/CS_URS_2024_02/764241414"/>
    <hyperlink ref="F186" r:id="rId36" display="https://podminky.urs.cz/item/CS_URS_2024_02/764241444"/>
    <hyperlink ref="F188" r:id="rId37" display="https://podminky.urs.cz/item/CS_URS_2024_02/764242433"/>
    <hyperlink ref="F190" r:id="rId38" display="https://podminky.urs.cz/item/CS_URS_2024_02/764244304"/>
    <hyperlink ref="F192" r:id="rId39" display="https://podminky.urs.cz/item/CS_URS_2024_02/764501103"/>
    <hyperlink ref="F195" r:id="rId40" display="https://podminky.urs.cz/item/CS_URS_2024_02/764501105"/>
    <hyperlink ref="F198" r:id="rId41" display="https://podminky.urs.cz/item/CS_URS_2024_02/998764121"/>
    <hyperlink ref="F201" r:id="rId42" display="https://podminky.urs.cz/item/CS_URS_2024_02/765131021"/>
    <hyperlink ref="F205" r:id="rId43" display="https://podminky.urs.cz/item/CS_URS_2024_02/765131291"/>
    <hyperlink ref="F207" r:id="rId44" display="https://podminky.urs.cz/item/CS_URS_2024_02/765191013"/>
    <hyperlink ref="F210" r:id="rId45" display="https://podminky.urs.cz/item/CS_URS_2024_02/765192001"/>
    <hyperlink ref="F212" r:id="rId46" display="https://podminky.urs.cz/item/CS_URS_2024_02/998765121"/>
    <hyperlink ref="F215" r:id="rId47" display="https://podminky.urs.cz/item/CS_URS_2024_02/783213021"/>
    <hyperlink ref="F217" r:id="rId48" display="https://podminky.urs.cz/item/CS_URS_2024_02/783823137"/>
    <hyperlink ref="F219" r:id="rId49" display="https://podminky.urs.cz/item/CS_URS_2024_02/783827127"/>
    <hyperlink ref="F222" r:id="rId50" display="https://podminky.urs.cz/item/CS_URS_2024_02/784181101"/>
    <hyperlink ref="F224" r:id="rId51" display="https://podminky.urs.cz/item/CS_URS_2024_02/78422110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38" customWidth="1"/>
    <col min="2" max="2" width="1.667969" style="238" customWidth="1"/>
    <col min="3" max="4" width="5" style="238" customWidth="1"/>
    <col min="5" max="5" width="11.66016" style="238" customWidth="1"/>
    <col min="6" max="6" width="9.160156" style="238" customWidth="1"/>
    <col min="7" max="7" width="5" style="238" customWidth="1"/>
    <col min="8" max="8" width="77.83203" style="238" customWidth="1"/>
    <col min="9" max="10" width="20" style="238" customWidth="1"/>
    <col min="11" max="11" width="1.667969" style="238" customWidth="1"/>
  </cols>
  <sheetData>
    <row r="1" s="1" customFormat="1" ht="37.5" customHeight="1"/>
    <row r="2" s="1" customFormat="1" ht="7.5" customHeight="1">
      <c r="B2" s="239"/>
      <c r="C2" s="240"/>
      <c r="D2" s="240"/>
      <c r="E2" s="240"/>
      <c r="F2" s="240"/>
      <c r="G2" s="240"/>
      <c r="H2" s="240"/>
      <c r="I2" s="240"/>
      <c r="J2" s="240"/>
      <c r="K2" s="241"/>
    </row>
    <row r="3" s="13" customFormat="1" ht="45" customHeight="1">
      <c r="B3" s="242"/>
      <c r="C3" s="243" t="s">
        <v>753</v>
      </c>
      <c r="D3" s="243"/>
      <c r="E3" s="243"/>
      <c r="F3" s="243"/>
      <c r="G3" s="243"/>
      <c r="H3" s="243"/>
      <c r="I3" s="243"/>
      <c r="J3" s="243"/>
      <c r="K3" s="244"/>
    </row>
    <row r="4" s="1" customFormat="1" ht="25.5" customHeight="1">
      <c r="B4" s="245"/>
      <c r="C4" s="246" t="s">
        <v>754</v>
      </c>
      <c r="D4" s="246"/>
      <c r="E4" s="246"/>
      <c r="F4" s="246"/>
      <c r="G4" s="246"/>
      <c r="H4" s="246"/>
      <c r="I4" s="246"/>
      <c r="J4" s="246"/>
      <c r="K4" s="247"/>
    </row>
    <row r="5" s="1" customFormat="1" ht="5.25" customHeight="1">
      <c r="B5" s="245"/>
      <c r="C5" s="248"/>
      <c r="D5" s="248"/>
      <c r="E5" s="248"/>
      <c r="F5" s="248"/>
      <c r="G5" s="248"/>
      <c r="H5" s="248"/>
      <c r="I5" s="248"/>
      <c r="J5" s="248"/>
      <c r="K5" s="247"/>
    </row>
    <row r="6" s="1" customFormat="1" ht="15" customHeight="1">
      <c r="B6" s="245"/>
      <c r="C6" s="249" t="s">
        <v>755</v>
      </c>
      <c r="D6" s="249"/>
      <c r="E6" s="249"/>
      <c r="F6" s="249"/>
      <c r="G6" s="249"/>
      <c r="H6" s="249"/>
      <c r="I6" s="249"/>
      <c r="J6" s="249"/>
      <c r="K6" s="247"/>
    </row>
    <row r="7" s="1" customFormat="1" ht="15" customHeight="1">
      <c r="B7" s="250"/>
      <c r="C7" s="249" t="s">
        <v>756</v>
      </c>
      <c r="D7" s="249"/>
      <c r="E7" s="249"/>
      <c r="F7" s="249"/>
      <c r="G7" s="249"/>
      <c r="H7" s="249"/>
      <c r="I7" s="249"/>
      <c r="J7" s="249"/>
      <c r="K7" s="247"/>
    </row>
    <row r="8" s="1" customFormat="1" ht="12.75" customHeight="1">
      <c r="B8" s="250"/>
      <c r="C8" s="249"/>
      <c r="D8" s="249"/>
      <c r="E8" s="249"/>
      <c r="F8" s="249"/>
      <c r="G8" s="249"/>
      <c r="H8" s="249"/>
      <c r="I8" s="249"/>
      <c r="J8" s="249"/>
      <c r="K8" s="247"/>
    </row>
    <row r="9" s="1" customFormat="1" ht="15" customHeight="1">
      <c r="B9" s="250"/>
      <c r="C9" s="249" t="s">
        <v>757</v>
      </c>
      <c r="D9" s="249"/>
      <c r="E9" s="249"/>
      <c r="F9" s="249"/>
      <c r="G9" s="249"/>
      <c r="H9" s="249"/>
      <c r="I9" s="249"/>
      <c r="J9" s="249"/>
      <c r="K9" s="247"/>
    </row>
    <row r="10" s="1" customFormat="1" ht="15" customHeight="1">
      <c r="B10" s="250"/>
      <c r="C10" s="249"/>
      <c r="D10" s="249" t="s">
        <v>758</v>
      </c>
      <c r="E10" s="249"/>
      <c r="F10" s="249"/>
      <c r="G10" s="249"/>
      <c r="H10" s="249"/>
      <c r="I10" s="249"/>
      <c r="J10" s="249"/>
      <c r="K10" s="247"/>
    </row>
    <row r="11" s="1" customFormat="1" ht="15" customHeight="1">
      <c r="B11" s="250"/>
      <c r="C11" s="251"/>
      <c r="D11" s="249" t="s">
        <v>759</v>
      </c>
      <c r="E11" s="249"/>
      <c r="F11" s="249"/>
      <c r="G11" s="249"/>
      <c r="H11" s="249"/>
      <c r="I11" s="249"/>
      <c r="J11" s="249"/>
      <c r="K11" s="247"/>
    </row>
    <row r="12" s="1" customFormat="1" ht="15" customHeight="1">
      <c r="B12" s="250"/>
      <c r="C12" s="251"/>
      <c r="D12" s="249"/>
      <c r="E12" s="249"/>
      <c r="F12" s="249"/>
      <c r="G12" s="249"/>
      <c r="H12" s="249"/>
      <c r="I12" s="249"/>
      <c r="J12" s="249"/>
      <c r="K12" s="247"/>
    </row>
    <row r="13" s="1" customFormat="1" ht="15" customHeight="1">
      <c r="B13" s="250"/>
      <c r="C13" s="251"/>
      <c r="D13" s="252" t="s">
        <v>760</v>
      </c>
      <c r="E13" s="249"/>
      <c r="F13" s="249"/>
      <c r="G13" s="249"/>
      <c r="H13" s="249"/>
      <c r="I13" s="249"/>
      <c r="J13" s="249"/>
      <c r="K13" s="247"/>
    </row>
    <row r="14" s="1" customFormat="1" ht="12.75" customHeight="1">
      <c r="B14" s="250"/>
      <c r="C14" s="251"/>
      <c r="D14" s="251"/>
      <c r="E14" s="251"/>
      <c r="F14" s="251"/>
      <c r="G14" s="251"/>
      <c r="H14" s="251"/>
      <c r="I14" s="251"/>
      <c r="J14" s="251"/>
      <c r="K14" s="247"/>
    </row>
    <row r="15" s="1" customFormat="1" ht="15" customHeight="1">
      <c r="B15" s="250"/>
      <c r="C15" s="251"/>
      <c r="D15" s="249" t="s">
        <v>761</v>
      </c>
      <c r="E15" s="249"/>
      <c r="F15" s="249"/>
      <c r="G15" s="249"/>
      <c r="H15" s="249"/>
      <c r="I15" s="249"/>
      <c r="J15" s="249"/>
      <c r="K15" s="247"/>
    </row>
    <row r="16" s="1" customFormat="1" ht="15" customHeight="1">
      <c r="B16" s="250"/>
      <c r="C16" s="251"/>
      <c r="D16" s="249" t="s">
        <v>762</v>
      </c>
      <c r="E16" s="249"/>
      <c r="F16" s="249"/>
      <c r="G16" s="249"/>
      <c r="H16" s="249"/>
      <c r="I16" s="249"/>
      <c r="J16" s="249"/>
      <c r="K16" s="247"/>
    </row>
    <row r="17" s="1" customFormat="1" ht="15" customHeight="1">
      <c r="B17" s="250"/>
      <c r="C17" s="251"/>
      <c r="D17" s="249" t="s">
        <v>763</v>
      </c>
      <c r="E17" s="249"/>
      <c r="F17" s="249"/>
      <c r="G17" s="249"/>
      <c r="H17" s="249"/>
      <c r="I17" s="249"/>
      <c r="J17" s="249"/>
      <c r="K17" s="247"/>
    </row>
    <row r="18" s="1" customFormat="1" ht="15" customHeight="1">
      <c r="B18" s="250"/>
      <c r="C18" s="251"/>
      <c r="D18" s="251"/>
      <c r="E18" s="253" t="s">
        <v>79</v>
      </c>
      <c r="F18" s="249" t="s">
        <v>764</v>
      </c>
      <c r="G18" s="249"/>
      <c r="H18" s="249"/>
      <c r="I18" s="249"/>
      <c r="J18" s="249"/>
      <c r="K18" s="247"/>
    </row>
    <row r="19" s="1" customFormat="1" ht="15" customHeight="1">
      <c r="B19" s="250"/>
      <c r="C19" s="251"/>
      <c r="D19" s="251"/>
      <c r="E19" s="253" t="s">
        <v>765</v>
      </c>
      <c r="F19" s="249" t="s">
        <v>766</v>
      </c>
      <c r="G19" s="249"/>
      <c r="H19" s="249"/>
      <c r="I19" s="249"/>
      <c r="J19" s="249"/>
      <c r="K19" s="247"/>
    </row>
    <row r="20" s="1" customFormat="1" ht="15" customHeight="1">
      <c r="B20" s="250"/>
      <c r="C20" s="251"/>
      <c r="D20" s="251"/>
      <c r="E20" s="253" t="s">
        <v>767</v>
      </c>
      <c r="F20" s="249" t="s">
        <v>768</v>
      </c>
      <c r="G20" s="249"/>
      <c r="H20" s="249"/>
      <c r="I20" s="249"/>
      <c r="J20" s="249"/>
      <c r="K20" s="247"/>
    </row>
    <row r="21" s="1" customFormat="1" ht="15" customHeight="1">
      <c r="B21" s="250"/>
      <c r="C21" s="251"/>
      <c r="D21" s="251"/>
      <c r="E21" s="253" t="s">
        <v>769</v>
      </c>
      <c r="F21" s="249" t="s">
        <v>770</v>
      </c>
      <c r="G21" s="249"/>
      <c r="H21" s="249"/>
      <c r="I21" s="249"/>
      <c r="J21" s="249"/>
      <c r="K21" s="247"/>
    </row>
    <row r="22" s="1" customFormat="1" ht="15" customHeight="1">
      <c r="B22" s="250"/>
      <c r="C22" s="251"/>
      <c r="D22" s="251"/>
      <c r="E22" s="253" t="s">
        <v>771</v>
      </c>
      <c r="F22" s="249" t="s">
        <v>772</v>
      </c>
      <c r="G22" s="249"/>
      <c r="H22" s="249"/>
      <c r="I22" s="249"/>
      <c r="J22" s="249"/>
      <c r="K22" s="247"/>
    </row>
    <row r="23" s="1" customFormat="1" ht="15" customHeight="1">
      <c r="B23" s="250"/>
      <c r="C23" s="251"/>
      <c r="D23" s="251"/>
      <c r="E23" s="253" t="s">
        <v>773</v>
      </c>
      <c r="F23" s="249" t="s">
        <v>774</v>
      </c>
      <c r="G23" s="249"/>
      <c r="H23" s="249"/>
      <c r="I23" s="249"/>
      <c r="J23" s="249"/>
      <c r="K23" s="247"/>
    </row>
    <row r="24" s="1" customFormat="1" ht="12.75" customHeight="1">
      <c r="B24" s="250"/>
      <c r="C24" s="251"/>
      <c r="D24" s="251"/>
      <c r="E24" s="251"/>
      <c r="F24" s="251"/>
      <c r="G24" s="251"/>
      <c r="H24" s="251"/>
      <c r="I24" s="251"/>
      <c r="J24" s="251"/>
      <c r="K24" s="247"/>
    </row>
    <row r="25" s="1" customFormat="1" ht="15" customHeight="1">
      <c r="B25" s="250"/>
      <c r="C25" s="249" t="s">
        <v>775</v>
      </c>
      <c r="D25" s="249"/>
      <c r="E25" s="249"/>
      <c r="F25" s="249"/>
      <c r="G25" s="249"/>
      <c r="H25" s="249"/>
      <c r="I25" s="249"/>
      <c r="J25" s="249"/>
      <c r="K25" s="247"/>
    </row>
    <row r="26" s="1" customFormat="1" ht="15" customHeight="1">
      <c r="B26" s="250"/>
      <c r="C26" s="249" t="s">
        <v>776</v>
      </c>
      <c r="D26" s="249"/>
      <c r="E26" s="249"/>
      <c r="F26" s="249"/>
      <c r="G26" s="249"/>
      <c r="H26" s="249"/>
      <c r="I26" s="249"/>
      <c r="J26" s="249"/>
      <c r="K26" s="247"/>
    </row>
    <row r="27" s="1" customFormat="1" ht="15" customHeight="1">
      <c r="B27" s="250"/>
      <c r="C27" s="249"/>
      <c r="D27" s="249" t="s">
        <v>777</v>
      </c>
      <c r="E27" s="249"/>
      <c r="F27" s="249"/>
      <c r="G27" s="249"/>
      <c r="H27" s="249"/>
      <c r="I27" s="249"/>
      <c r="J27" s="249"/>
      <c r="K27" s="247"/>
    </row>
    <row r="28" s="1" customFormat="1" ht="15" customHeight="1">
      <c r="B28" s="250"/>
      <c r="C28" s="251"/>
      <c r="D28" s="249" t="s">
        <v>778</v>
      </c>
      <c r="E28" s="249"/>
      <c r="F28" s="249"/>
      <c r="G28" s="249"/>
      <c r="H28" s="249"/>
      <c r="I28" s="249"/>
      <c r="J28" s="249"/>
      <c r="K28" s="247"/>
    </row>
    <row r="29" s="1" customFormat="1" ht="12.75" customHeight="1">
      <c r="B29" s="250"/>
      <c r="C29" s="251"/>
      <c r="D29" s="251"/>
      <c r="E29" s="251"/>
      <c r="F29" s="251"/>
      <c r="G29" s="251"/>
      <c r="H29" s="251"/>
      <c r="I29" s="251"/>
      <c r="J29" s="251"/>
      <c r="K29" s="247"/>
    </row>
    <row r="30" s="1" customFormat="1" ht="15" customHeight="1">
      <c r="B30" s="250"/>
      <c r="C30" s="251"/>
      <c r="D30" s="249" t="s">
        <v>779</v>
      </c>
      <c r="E30" s="249"/>
      <c r="F30" s="249"/>
      <c r="G30" s="249"/>
      <c r="H30" s="249"/>
      <c r="I30" s="249"/>
      <c r="J30" s="249"/>
      <c r="K30" s="247"/>
    </row>
    <row r="31" s="1" customFormat="1" ht="15" customHeight="1">
      <c r="B31" s="250"/>
      <c r="C31" s="251"/>
      <c r="D31" s="249" t="s">
        <v>780</v>
      </c>
      <c r="E31" s="249"/>
      <c r="F31" s="249"/>
      <c r="G31" s="249"/>
      <c r="H31" s="249"/>
      <c r="I31" s="249"/>
      <c r="J31" s="249"/>
      <c r="K31" s="247"/>
    </row>
    <row r="32" s="1" customFormat="1" ht="12.75" customHeight="1">
      <c r="B32" s="250"/>
      <c r="C32" s="251"/>
      <c r="D32" s="251"/>
      <c r="E32" s="251"/>
      <c r="F32" s="251"/>
      <c r="G32" s="251"/>
      <c r="H32" s="251"/>
      <c r="I32" s="251"/>
      <c r="J32" s="251"/>
      <c r="K32" s="247"/>
    </row>
    <row r="33" s="1" customFormat="1" ht="15" customHeight="1">
      <c r="B33" s="250"/>
      <c r="C33" s="251"/>
      <c r="D33" s="249" t="s">
        <v>781</v>
      </c>
      <c r="E33" s="249"/>
      <c r="F33" s="249"/>
      <c r="G33" s="249"/>
      <c r="H33" s="249"/>
      <c r="I33" s="249"/>
      <c r="J33" s="249"/>
      <c r="K33" s="247"/>
    </row>
    <row r="34" s="1" customFormat="1" ht="15" customHeight="1">
      <c r="B34" s="250"/>
      <c r="C34" s="251"/>
      <c r="D34" s="249" t="s">
        <v>782</v>
      </c>
      <c r="E34" s="249"/>
      <c r="F34" s="249"/>
      <c r="G34" s="249"/>
      <c r="H34" s="249"/>
      <c r="I34" s="249"/>
      <c r="J34" s="249"/>
      <c r="K34" s="247"/>
    </row>
    <row r="35" s="1" customFormat="1" ht="15" customHeight="1">
      <c r="B35" s="250"/>
      <c r="C35" s="251"/>
      <c r="D35" s="249" t="s">
        <v>783</v>
      </c>
      <c r="E35" s="249"/>
      <c r="F35" s="249"/>
      <c r="G35" s="249"/>
      <c r="H35" s="249"/>
      <c r="I35" s="249"/>
      <c r="J35" s="249"/>
      <c r="K35" s="247"/>
    </row>
    <row r="36" s="1" customFormat="1" ht="15" customHeight="1">
      <c r="B36" s="250"/>
      <c r="C36" s="251"/>
      <c r="D36" s="249"/>
      <c r="E36" s="252" t="s">
        <v>109</v>
      </c>
      <c r="F36" s="249"/>
      <c r="G36" s="249" t="s">
        <v>784</v>
      </c>
      <c r="H36" s="249"/>
      <c r="I36" s="249"/>
      <c r="J36" s="249"/>
      <c r="K36" s="247"/>
    </row>
    <row r="37" s="1" customFormat="1" ht="30.75" customHeight="1">
      <c r="B37" s="250"/>
      <c r="C37" s="251"/>
      <c r="D37" s="249"/>
      <c r="E37" s="252" t="s">
        <v>785</v>
      </c>
      <c r="F37" s="249"/>
      <c r="G37" s="249" t="s">
        <v>786</v>
      </c>
      <c r="H37" s="249"/>
      <c r="I37" s="249"/>
      <c r="J37" s="249"/>
      <c r="K37" s="247"/>
    </row>
    <row r="38" s="1" customFormat="1" ht="15" customHeight="1">
      <c r="B38" s="250"/>
      <c r="C38" s="251"/>
      <c r="D38" s="249"/>
      <c r="E38" s="252" t="s">
        <v>53</v>
      </c>
      <c r="F38" s="249"/>
      <c r="G38" s="249" t="s">
        <v>787</v>
      </c>
      <c r="H38" s="249"/>
      <c r="I38" s="249"/>
      <c r="J38" s="249"/>
      <c r="K38" s="247"/>
    </row>
    <row r="39" s="1" customFormat="1" ht="15" customHeight="1">
      <c r="B39" s="250"/>
      <c r="C39" s="251"/>
      <c r="D39" s="249"/>
      <c r="E39" s="252" t="s">
        <v>54</v>
      </c>
      <c r="F39" s="249"/>
      <c r="G39" s="249" t="s">
        <v>788</v>
      </c>
      <c r="H39" s="249"/>
      <c r="I39" s="249"/>
      <c r="J39" s="249"/>
      <c r="K39" s="247"/>
    </row>
    <row r="40" s="1" customFormat="1" ht="15" customHeight="1">
      <c r="B40" s="250"/>
      <c r="C40" s="251"/>
      <c r="D40" s="249"/>
      <c r="E40" s="252" t="s">
        <v>110</v>
      </c>
      <c r="F40" s="249"/>
      <c r="G40" s="249" t="s">
        <v>789</v>
      </c>
      <c r="H40" s="249"/>
      <c r="I40" s="249"/>
      <c r="J40" s="249"/>
      <c r="K40" s="247"/>
    </row>
    <row r="41" s="1" customFormat="1" ht="15" customHeight="1">
      <c r="B41" s="250"/>
      <c r="C41" s="251"/>
      <c r="D41" s="249"/>
      <c r="E41" s="252" t="s">
        <v>111</v>
      </c>
      <c r="F41" s="249"/>
      <c r="G41" s="249" t="s">
        <v>790</v>
      </c>
      <c r="H41" s="249"/>
      <c r="I41" s="249"/>
      <c r="J41" s="249"/>
      <c r="K41" s="247"/>
    </row>
    <row r="42" s="1" customFormat="1" ht="15" customHeight="1">
      <c r="B42" s="250"/>
      <c r="C42" s="251"/>
      <c r="D42" s="249"/>
      <c r="E42" s="252" t="s">
        <v>791</v>
      </c>
      <c r="F42" s="249"/>
      <c r="G42" s="249" t="s">
        <v>792</v>
      </c>
      <c r="H42" s="249"/>
      <c r="I42" s="249"/>
      <c r="J42" s="249"/>
      <c r="K42" s="247"/>
    </row>
    <row r="43" s="1" customFormat="1" ht="15" customHeight="1">
      <c r="B43" s="250"/>
      <c r="C43" s="251"/>
      <c r="D43" s="249"/>
      <c r="E43" s="252"/>
      <c r="F43" s="249"/>
      <c r="G43" s="249" t="s">
        <v>793</v>
      </c>
      <c r="H43" s="249"/>
      <c r="I43" s="249"/>
      <c r="J43" s="249"/>
      <c r="K43" s="247"/>
    </row>
    <row r="44" s="1" customFormat="1" ht="15" customHeight="1">
      <c r="B44" s="250"/>
      <c r="C44" s="251"/>
      <c r="D44" s="249"/>
      <c r="E44" s="252" t="s">
        <v>794</v>
      </c>
      <c r="F44" s="249"/>
      <c r="G44" s="249" t="s">
        <v>795</v>
      </c>
      <c r="H44" s="249"/>
      <c r="I44" s="249"/>
      <c r="J44" s="249"/>
      <c r="K44" s="247"/>
    </row>
    <row r="45" s="1" customFormat="1" ht="15" customHeight="1">
      <c r="B45" s="250"/>
      <c r="C45" s="251"/>
      <c r="D45" s="249"/>
      <c r="E45" s="252" t="s">
        <v>113</v>
      </c>
      <c r="F45" s="249"/>
      <c r="G45" s="249" t="s">
        <v>796</v>
      </c>
      <c r="H45" s="249"/>
      <c r="I45" s="249"/>
      <c r="J45" s="249"/>
      <c r="K45" s="247"/>
    </row>
    <row r="46" s="1" customFormat="1" ht="12.75" customHeight="1">
      <c r="B46" s="250"/>
      <c r="C46" s="251"/>
      <c r="D46" s="249"/>
      <c r="E46" s="249"/>
      <c r="F46" s="249"/>
      <c r="G46" s="249"/>
      <c r="H46" s="249"/>
      <c r="I46" s="249"/>
      <c r="J46" s="249"/>
      <c r="K46" s="247"/>
    </row>
    <row r="47" s="1" customFormat="1" ht="15" customHeight="1">
      <c r="B47" s="250"/>
      <c r="C47" s="251"/>
      <c r="D47" s="249" t="s">
        <v>797</v>
      </c>
      <c r="E47" s="249"/>
      <c r="F47" s="249"/>
      <c r="G47" s="249"/>
      <c r="H47" s="249"/>
      <c r="I47" s="249"/>
      <c r="J47" s="249"/>
      <c r="K47" s="247"/>
    </row>
    <row r="48" s="1" customFormat="1" ht="15" customHeight="1">
      <c r="B48" s="250"/>
      <c r="C48" s="251"/>
      <c r="D48" s="251"/>
      <c r="E48" s="249" t="s">
        <v>798</v>
      </c>
      <c r="F48" s="249"/>
      <c r="G48" s="249"/>
      <c r="H48" s="249"/>
      <c r="I48" s="249"/>
      <c r="J48" s="249"/>
      <c r="K48" s="247"/>
    </row>
    <row r="49" s="1" customFormat="1" ht="15" customHeight="1">
      <c r="B49" s="250"/>
      <c r="C49" s="251"/>
      <c r="D49" s="251"/>
      <c r="E49" s="249" t="s">
        <v>799</v>
      </c>
      <c r="F49" s="249"/>
      <c r="G49" s="249"/>
      <c r="H49" s="249"/>
      <c r="I49" s="249"/>
      <c r="J49" s="249"/>
      <c r="K49" s="247"/>
    </row>
    <row r="50" s="1" customFormat="1" ht="15" customHeight="1">
      <c r="B50" s="250"/>
      <c r="C50" s="251"/>
      <c r="D50" s="251"/>
      <c r="E50" s="249" t="s">
        <v>800</v>
      </c>
      <c r="F50" s="249"/>
      <c r="G50" s="249"/>
      <c r="H50" s="249"/>
      <c r="I50" s="249"/>
      <c r="J50" s="249"/>
      <c r="K50" s="247"/>
    </row>
    <row r="51" s="1" customFormat="1" ht="15" customHeight="1">
      <c r="B51" s="250"/>
      <c r="C51" s="251"/>
      <c r="D51" s="249" t="s">
        <v>801</v>
      </c>
      <c r="E51" s="249"/>
      <c r="F51" s="249"/>
      <c r="G51" s="249"/>
      <c r="H51" s="249"/>
      <c r="I51" s="249"/>
      <c r="J51" s="249"/>
      <c r="K51" s="247"/>
    </row>
    <row r="52" s="1" customFormat="1" ht="25.5" customHeight="1">
      <c r="B52" s="245"/>
      <c r="C52" s="246" t="s">
        <v>802</v>
      </c>
      <c r="D52" s="246"/>
      <c r="E52" s="246"/>
      <c r="F52" s="246"/>
      <c r="G52" s="246"/>
      <c r="H52" s="246"/>
      <c r="I52" s="246"/>
      <c r="J52" s="246"/>
      <c r="K52" s="247"/>
    </row>
    <row r="53" s="1" customFormat="1" ht="5.25" customHeight="1">
      <c r="B53" s="245"/>
      <c r="C53" s="248"/>
      <c r="D53" s="248"/>
      <c r="E53" s="248"/>
      <c r="F53" s="248"/>
      <c r="G53" s="248"/>
      <c r="H53" s="248"/>
      <c r="I53" s="248"/>
      <c r="J53" s="248"/>
      <c r="K53" s="247"/>
    </row>
    <row r="54" s="1" customFormat="1" ht="15" customHeight="1">
      <c r="B54" s="245"/>
      <c r="C54" s="249" t="s">
        <v>803</v>
      </c>
      <c r="D54" s="249"/>
      <c r="E54" s="249"/>
      <c r="F54" s="249"/>
      <c r="G54" s="249"/>
      <c r="H54" s="249"/>
      <c r="I54" s="249"/>
      <c r="J54" s="249"/>
      <c r="K54" s="247"/>
    </row>
    <row r="55" s="1" customFormat="1" ht="15" customHeight="1">
      <c r="B55" s="245"/>
      <c r="C55" s="249" t="s">
        <v>804</v>
      </c>
      <c r="D55" s="249"/>
      <c r="E55" s="249"/>
      <c r="F55" s="249"/>
      <c r="G55" s="249"/>
      <c r="H55" s="249"/>
      <c r="I55" s="249"/>
      <c r="J55" s="249"/>
      <c r="K55" s="247"/>
    </row>
    <row r="56" s="1" customFormat="1" ht="12.75" customHeight="1">
      <c r="B56" s="245"/>
      <c r="C56" s="249"/>
      <c r="D56" s="249"/>
      <c r="E56" s="249"/>
      <c r="F56" s="249"/>
      <c r="G56" s="249"/>
      <c r="H56" s="249"/>
      <c r="I56" s="249"/>
      <c r="J56" s="249"/>
      <c r="K56" s="247"/>
    </row>
    <row r="57" s="1" customFormat="1" ht="15" customHeight="1">
      <c r="B57" s="245"/>
      <c r="C57" s="249" t="s">
        <v>805</v>
      </c>
      <c r="D57" s="249"/>
      <c r="E57" s="249"/>
      <c r="F57" s="249"/>
      <c r="G57" s="249"/>
      <c r="H57" s="249"/>
      <c r="I57" s="249"/>
      <c r="J57" s="249"/>
      <c r="K57" s="247"/>
    </row>
    <row r="58" s="1" customFormat="1" ht="15" customHeight="1">
      <c r="B58" s="245"/>
      <c r="C58" s="251"/>
      <c r="D58" s="249" t="s">
        <v>806</v>
      </c>
      <c r="E58" s="249"/>
      <c r="F58" s="249"/>
      <c r="G58" s="249"/>
      <c r="H58" s="249"/>
      <c r="I58" s="249"/>
      <c r="J58" s="249"/>
      <c r="K58" s="247"/>
    </row>
    <row r="59" s="1" customFormat="1" ht="15" customHeight="1">
      <c r="B59" s="245"/>
      <c r="C59" s="251"/>
      <c r="D59" s="249" t="s">
        <v>807</v>
      </c>
      <c r="E59" s="249"/>
      <c r="F59" s="249"/>
      <c r="G59" s="249"/>
      <c r="H59" s="249"/>
      <c r="I59" s="249"/>
      <c r="J59" s="249"/>
      <c r="K59" s="247"/>
    </row>
    <row r="60" s="1" customFormat="1" ht="15" customHeight="1">
      <c r="B60" s="245"/>
      <c r="C60" s="251"/>
      <c r="D60" s="249" t="s">
        <v>808</v>
      </c>
      <c r="E60" s="249"/>
      <c r="F60" s="249"/>
      <c r="G60" s="249"/>
      <c r="H60" s="249"/>
      <c r="I60" s="249"/>
      <c r="J60" s="249"/>
      <c r="K60" s="247"/>
    </row>
    <row r="61" s="1" customFormat="1" ht="15" customHeight="1">
      <c r="B61" s="245"/>
      <c r="C61" s="251"/>
      <c r="D61" s="249" t="s">
        <v>809</v>
      </c>
      <c r="E61" s="249"/>
      <c r="F61" s="249"/>
      <c r="G61" s="249"/>
      <c r="H61" s="249"/>
      <c r="I61" s="249"/>
      <c r="J61" s="249"/>
      <c r="K61" s="247"/>
    </row>
    <row r="62" s="1" customFormat="1" ht="15" customHeight="1">
      <c r="B62" s="245"/>
      <c r="C62" s="251"/>
      <c r="D62" s="254" t="s">
        <v>810</v>
      </c>
      <c r="E62" s="254"/>
      <c r="F62" s="254"/>
      <c r="G62" s="254"/>
      <c r="H62" s="254"/>
      <c r="I62" s="254"/>
      <c r="J62" s="254"/>
      <c r="K62" s="247"/>
    </row>
    <row r="63" s="1" customFormat="1" ht="15" customHeight="1">
      <c r="B63" s="245"/>
      <c r="C63" s="251"/>
      <c r="D63" s="249" t="s">
        <v>811</v>
      </c>
      <c r="E63" s="249"/>
      <c r="F63" s="249"/>
      <c r="G63" s="249"/>
      <c r="H63" s="249"/>
      <c r="I63" s="249"/>
      <c r="J63" s="249"/>
      <c r="K63" s="247"/>
    </row>
    <row r="64" s="1" customFormat="1" ht="12.75" customHeight="1">
      <c r="B64" s="245"/>
      <c r="C64" s="251"/>
      <c r="D64" s="251"/>
      <c r="E64" s="255"/>
      <c r="F64" s="251"/>
      <c r="G64" s="251"/>
      <c r="H64" s="251"/>
      <c r="I64" s="251"/>
      <c r="J64" s="251"/>
      <c r="K64" s="247"/>
    </row>
    <row r="65" s="1" customFormat="1" ht="15" customHeight="1">
      <c r="B65" s="245"/>
      <c r="C65" s="251"/>
      <c r="D65" s="249" t="s">
        <v>812</v>
      </c>
      <c r="E65" s="249"/>
      <c r="F65" s="249"/>
      <c r="G65" s="249"/>
      <c r="H65" s="249"/>
      <c r="I65" s="249"/>
      <c r="J65" s="249"/>
      <c r="K65" s="247"/>
    </row>
    <row r="66" s="1" customFormat="1" ht="15" customHeight="1">
      <c r="B66" s="245"/>
      <c r="C66" s="251"/>
      <c r="D66" s="254" t="s">
        <v>813</v>
      </c>
      <c r="E66" s="254"/>
      <c r="F66" s="254"/>
      <c r="G66" s="254"/>
      <c r="H66" s="254"/>
      <c r="I66" s="254"/>
      <c r="J66" s="254"/>
      <c r="K66" s="247"/>
    </row>
    <row r="67" s="1" customFormat="1" ht="15" customHeight="1">
      <c r="B67" s="245"/>
      <c r="C67" s="251"/>
      <c r="D67" s="249" t="s">
        <v>814</v>
      </c>
      <c r="E67" s="249"/>
      <c r="F67" s="249"/>
      <c r="G67" s="249"/>
      <c r="H67" s="249"/>
      <c r="I67" s="249"/>
      <c r="J67" s="249"/>
      <c r="K67" s="247"/>
    </row>
    <row r="68" s="1" customFormat="1" ht="15" customHeight="1">
      <c r="B68" s="245"/>
      <c r="C68" s="251"/>
      <c r="D68" s="249" t="s">
        <v>815</v>
      </c>
      <c r="E68" s="249"/>
      <c r="F68" s="249"/>
      <c r="G68" s="249"/>
      <c r="H68" s="249"/>
      <c r="I68" s="249"/>
      <c r="J68" s="249"/>
      <c r="K68" s="247"/>
    </row>
    <row r="69" s="1" customFormat="1" ht="15" customHeight="1">
      <c r="B69" s="245"/>
      <c r="C69" s="251"/>
      <c r="D69" s="249" t="s">
        <v>816</v>
      </c>
      <c r="E69" s="249"/>
      <c r="F69" s="249"/>
      <c r="G69" s="249"/>
      <c r="H69" s="249"/>
      <c r="I69" s="249"/>
      <c r="J69" s="249"/>
      <c r="K69" s="247"/>
    </row>
    <row r="70" s="1" customFormat="1" ht="15" customHeight="1">
      <c r="B70" s="245"/>
      <c r="C70" s="251"/>
      <c r="D70" s="249" t="s">
        <v>817</v>
      </c>
      <c r="E70" s="249"/>
      <c r="F70" s="249"/>
      <c r="G70" s="249"/>
      <c r="H70" s="249"/>
      <c r="I70" s="249"/>
      <c r="J70" s="249"/>
      <c r="K70" s="247"/>
    </row>
    <row r="71" s="1" customFormat="1" ht="12.75" customHeight="1">
      <c r="B71" s="256"/>
      <c r="C71" s="257"/>
      <c r="D71" s="257"/>
      <c r="E71" s="257"/>
      <c r="F71" s="257"/>
      <c r="G71" s="257"/>
      <c r="H71" s="257"/>
      <c r="I71" s="257"/>
      <c r="J71" s="257"/>
      <c r="K71" s="258"/>
    </row>
    <row r="72" s="1" customFormat="1" ht="18.75" customHeight="1">
      <c r="B72" s="259"/>
      <c r="C72" s="259"/>
      <c r="D72" s="259"/>
      <c r="E72" s="259"/>
      <c r="F72" s="259"/>
      <c r="G72" s="259"/>
      <c r="H72" s="259"/>
      <c r="I72" s="259"/>
      <c r="J72" s="259"/>
      <c r="K72" s="260"/>
    </row>
    <row r="73" s="1" customFormat="1" ht="18.75" customHeight="1">
      <c r="B73" s="260"/>
      <c r="C73" s="260"/>
      <c r="D73" s="260"/>
      <c r="E73" s="260"/>
      <c r="F73" s="260"/>
      <c r="G73" s="260"/>
      <c r="H73" s="260"/>
      <c r="I73" s="260"/>
      <c r="J73" s="260"/>
      <c r="K73" s="260"/>
    </row>
    <row r="74" s="1" customFormat="1" ht="7.5" customHeight="1">
      <c r="B74" s="261"/>
      <c r="C74" s="262"/>
      <c r="D74" s="262"/>
      <c r="E74" s="262"/>
      <c r="F74" s="262"/>
      <c r="G74" s="262"/>
      <c r="H74" s="262"/>
      <c r="I74" s="262"/>
      <c r="J74" s="262"/>
      <c r="K74" s="263"/>
    </row>
    <row r="75" s="1" customFormat="1" ht="45" customHeight="1">
      <c r="B75" s="264"/>
      <c r="C75" s="265" t="s">
        <v>818</v>
      </c>
      <c r="D75" s="265"/>
      <c r="E75" s="265"/>
      <c r="F75" s="265"/>
      <c r="G75" s="265"/>
      <c r="H75" s="265"/>
      <c r="I75" s="265"/>
      <c r="J75" s="265"/>
      <c r="K75" s="266"/>
    </row>
    <row r="76" s="1" customFormat="1" ht="17.25" customHeight="1">
      <c r="B76" s="264"/>
      <c r="C76" s="267" t="s">
        <v>819</v>
      </c>
      <c r="D76" s="267"/>
      <c r="E76" s="267"/>
      <c r="F76" s="267" t="s">
        <v>820</v>
      </c>
      <c r="G76" s="268"/>
      <c r="H76" s="267" t="s">
        <v>54</v>
      </c>
      <c r="I76" s="267" t="s">
        <v>57</v>
      </c>
      <c r="J76" s="267" t="s">
        <v>821</v>
      </c>
      <c r="K76" s="266"/>
    </row>
    <row r="77" s="1" customFormat="1" ht="17.25" customHeight="1">
      <c r="B77" s="264"/>
      <c r="C77" s="269" t="s">
        <v>822</v>
      </c>
      <c r="D77" s="269"/>
      <c r="E77" s="269"/>
      <c r="F77" s="270" t="s">
        <v>823</v>
      </c>
      <c r="G77" s="271"/>
      <c r="H77" s="269"/>
      <c r="I77" s="269"/>
      <c r="J77" s="269" t="s">
        <v>824</v>
      </c>
      <c r="K77" s="266"/>
    </row>
    <row r="78" s="1" customFormat="1" ht="5.25" customHeight="1">
      <c r="B78" s="264"/>
      <c r="C78" s="272"/>
      <c r="D78" s="272"/>
      <c r="E78" s="272"/>
      <c r="F78" s="272"/>
      <c r="G78" s="273"/>
      <c r="H78" s="272"/>
      <c r="I78" s="272"/>
      <c r="J78" s="272"/>
      <c r="K78" s="266"/>
    </row>
    <row r="79" s="1" customFormat="1" ht="15" customHeight="1">
      <c r="B79" s="264"/>
      <c r="C79" s="252" t="s">
        <v>53</v>
      </c>
      <c r="D79" s="274"/>
      <c r="E79" s="274"/>
      <c r="F79" s="275" t="s">
        <v>825</v>
      </c>
      <c r="G79" s="276"/>
      <c r="H79" s="252" t="s">
        <v>826</v>
      </c>
      <c r="I79" s="252" t="s">
        <v>827</v>
      </c>
      <c r="J79" s="252">
        <v>20</v>
      </c>
      <c r="K79" s="266"/>
    </row>
    <row r="80" s="1" customFormat="1" ht="15" customHeight="1">
      <c r="B80" s="264"/>
      <c r="C80" s="252" t="s">
        <v>828</v>
      </c>
      <c r="D80" s="252"/>
      <c r="E80" s="252"/>
      <c r="F80" s="275" t="s">
        <v>825</v>
      </c>
      <c r="G80" s="276"/>
      <c r="H80" s="252" t="s">
        <v>829</v>
      </c>
      <c r="I80" s="252" t="s">
        <v>827</v>
      </c>
      <c r="J80" s="252">
        <v>120</v>
      </c>
      <c r="K80" s="266"/>
    </row>
    <row r="81" s="1" customFormat="1" ht="15" customHeight="1">
      <c r="B81" s="277"/>
      <c r="C81" s="252" t="s">
        <v>830</v>
      </c>
      <c r="D81" s="252"/>
      <c r="E81" s="252"/>
      <c r="F81" s="275" t="s">
        <v>831</v>
      </c>
      <c r="G81" s="276"/>
      <c r="H81" s="252" t="s">
        <v>832</v>
      </c>
      <c r="I81" s="252" t="s">
        <v>827</v>
      </c>
      <c r="J81" s="252">
        <v>50</v>
      </c>
      <c r="K81" s="266"/>
    </row>
    <row r="82" s="1" customFormat="1" ht="15" customHeight="1">
      <c r="B82" s="277"/>
      <c r="C82" s="252" t="s">
        <v>833</v>
      </c>
      <c r="D82" s="252"/>
      <c r="E82" s="252"/>
      <c r="F82" s="275" t="s">
        <v>825</v>
      </c>
      <c r="G82" s="276"/>
      <c r="H82" s="252" t="s">
        <v>834</v>
      </c>
      <c r="I82" s="252" t="s">
        <v>835</v>
      </c>
      <c r="J82" s="252"/>
      <c r="K82" s="266"/>
    </row>
    <row r="83" s="1" customFormat="1" ht="15" customHeight="1">
      <c r="B83" s="277"/>
      <c r="C83" s="278" t="s">
        <v>836</v>
      </c>
      <c r="D83" s="278"/>
      <c r="E83" s="278"/>
      <c r="F83" s="279" t="s">
        <v>831</v>
      </c>
      <c r="G83" s="278"/>
      <c r="H83" s="278" t="s">
        <v>837</v>
      </c>
      <c r="I83" s="278" t="s">
        <v>827</v>
      </c>
      <c r="J83" s="278">
        <v>15</v>
      </c>
      <c r="K83" s="266"/>
    </row>
    <row r="84" s="1" customFormat="1" ht="15" customHeight="1">
      <c r="B84" s="277"/>
      <c r="C84" s="278" t="s">
        <v>838</v>
      </c>
      <c r="D84" s="278"/>
      <c r="E84" s="278"/>
      <c r="F84" s="279" t="s">
        <v>831</v>
      </c>
      <c r="G84" s="278"/>
      <c r="H84" s="278" t="s">
        <v>839</v>
      </c>
      <c r="I84" s="278" t="s">
        <v>827</v>
      </c>
      <c r="J84" s="278">
        <v>15</v>
      </c>
      <c r="K84" s="266"/>
    </row>
    <row r="85" s="1" customFormat="1" ht="15" customHeight="1">
      <c r="B85" s="277"/>
      <c r="C85" s="278" t="s">
        <v>840</v>
      </c>
      <c r="D85" s="278"/>
      <c r="E85" s="278"/>
      <c r="F85" s="279" t="s">
        <v>831</v>
      </c>
      <c r="G85" s="278"/>
      <c r="H85" s="278" t="s">
        <v>841</v>
      </c>
      <c r="I85" s="278" t="s">
        <v>827</v>
      </c>
      <c r="J85" s="278">
        <v>20</v>
      </c>
      <c r="K85" s="266"/>
    </row>
    <row r="86" s="1" customFormat="1" ht="15" customHeight="1">
      <c r="B86" s="277"/>
      <c r="C86" s="278" t="s">
        <v>842</v>
      </c>
      <c r="D86" s="278"/>
      <c r="E86" s="278"/>
      <c r="F86" s="279" t="s">
        <v>831</v>
      </c>
      <c r="G86" s="278"/>
      <c r="H86" s="278" t="s">
        <v>843</v>
      </c>
      <c r="I86" s="278" t="s">
        <v>827</v>
      </c>
      <c r="J86" s="278">
        <v>20</v>
      </c>
      <c r="K86" s="266"/>
    </row>
    <row r="87" s="1" customFormat="1" ht="15" customHeight="1">
      <c r="B87" s="277"/>
      <c r="C87" s="252" t="s">
        <v>844</v>
      </c>
      <c r="D87" s="252"/>
      <c r="E87" s="252"/>
      <c r="F87" s="275" t="s">
        <v>831</v>
      </c>
      <c r="G87" s="276"/>
      <c r="H87" s="252" t="s">
        <v>845</v>
      </c>
      <c r="I87" s="252" t="s">
        <v>827</v>
      </c>
      <c r="J87" s="252">
        <v>50</v>
      </c>
      <c r="K87" s="266"/>
    </row>
    <row r="88" s="1" customFormat="1" ht="15" customHeight="1">
      <c r="B88" s="277"/>
      <c r="C88" s="252" t="s">
        <v>846</v>
      </c>
      <c r="D88" s="252"/>
      <c r="E88" s="252"/>
      <c r="F88" s="275" t="s">
        <v>831</v>
      </c>
      <c r="G88" s="276"/>
      <c r="H88" s="252" t="s">
        <v>847</v>
      </c>
      <c r="I88" s="252" t="s">
        <v>827</v>
      </c>
      <c r="J88" s="252">
        <v>20</v>
      </c>
      <c r="K88" s="266"/>
    </row>
    <row r="89" s="1" customFormat="1" ht="15" customHeight="1">
      <c r="B89" s="277"/>
      <c r="C89" s="252" t="s">
        <v>848</v>
      </c>
      <c r="D89" s="252"/>
      <c r="E89" s="252"/>
      <c r="F89" s="275" t="s">
        <v>831</v>
      </c>
      <c r="G89" s="276"/>
      <c r="H89" s="252" t="s">
        <v>849</v>
      </c>
      <c r="I89" s="252" t="s">
        <v>827</v>
      </c>
      <c r="J89" s="252">
        <v>20</v>
      </c>
      <c r="K89" s="266"/>
    </row>
    <row r="90" s="1" customFormat="1" ht="15" customHeight="1">
      <c r="B90" s="277"/>
      <c r="C90" s="252" t="s">
        <v>850</v>
      </c>
      <c r="D90" s="252"/>
      <c r="E90" s="252"/>
      <c r="F90" s="275" t="s">
        <v>831</v>
      </c>
      <c r="G90" s="276"/>
      <c r="H90" s="252" t="s">
        <v>851</v>
      </c>
      <c r="I90" s="252" t="s">
        <v>827</v>
      </c>
      <c r="J90" s="252">
        <v>50</v>
      </c>
      <c r="K90" s="266"/>
    </row>
    <row r="91" s="1" customFormat="1" ht="15" customHeight="1">
      <c r="B91" s="277"/>
      <c r="C91" s="252" t="s">
        <v>852</v>
      </c>
      <c r="D91" s="252"/>
      <c r="E91" s="252"/>
      <c r="F91" s="275" t="s">
        <v>831</v>
      </c>
      <c r="G91" s="276"/>
      <c r="H91" s="252" t="s">
        <v>852</v>
      </c>
      <c r="I91" s="252" t="s">
        <v>827</v>
      </c>
      <c r="J91" s="252">
        <v>50</v>
      </c>
      <c r="K91" s="266"/>
    </row>
    <row r="92" s="1" customFormat="1" ht="15" customHeight="1">
      <c r="B92" s="277"/>
      <c r="C92" s="252" t="s">
        <v>853</v>
      </c>
      <c r="D92" s="252"/>
      <c r="E92" s="252"/>
      <c r="F92" s="275" t="s">
        <v>831</v>
      </c>
      <c r="G92" s="276"/>
      <c r="H92" s="252" t="s">
        <v>854</v>
      </c>
      <c r="I92" s="252" t="s">
        <v>827</v>
      </c>
      <c r="J92" s="252">
        <v>255</v>
      </c>
      <c r="K92" s="266"/>
    </row>
    <row r="93" s="1" customFormat="1" ht="15" customHeight="1">
      <c r="B93" s="277"/>
      <c r="C93" s="252" t="s">
        <v>855</v>
      </c>
      <c r="D93" s="252"/>
      <c r="E93" s="252"/>
      <c r="F93" s="275" t="s">
        <v>825</v>
      </c>
      <c r="G93" s="276"/>
      <c r="H93" s="252" t="s">
        <v>856</v>
      </c>
      <c r="I93" s="252" t="s">
        <v>857</v>
      </c>
      <c r="J93" s="252"/>
      <c r="K93" s="266"/>
    </row>
    <row r="94" s="1" customFormat="1" ht="15" customHeight="1">
      <c r="B94" s="277"/>
      <c r="C94" s="252" t="s">
        <v>858</v>
      </c>
      <c r="D94" s="252"/>
      <c r="E94" s="252"/>
      <c r="F94" s="275" t="s">
        <v>825</v>
      </c>
      <c r="G94" s="276"/>
      <c r="H94" s="252" t="s">
        <v>859</v>
      </c>
      <c r="I94" s="252" t="s">
        <v>860</v>
      </c>
      <c r="J94" s="252"/>
      <c r="K94" s="266"/>
    </row>
    <row r="95" s="1" customFormat="1" ht="15" customHeight="1">
      <c r="B95" s="277"/>
      <c r="C95" s="252" t="s">
        <v>861</v>
      </c>
      <c r="D95" s="252"/>
      <c r="E95" s="252"/>
      <c r="F95" s="275" t="s">
        <v>825</v>
      </c>
      <c r="G95" s="276"/>
      <c r="H95" s="252" t="s">
        <v>861</v>
      </c>
      <c r="I95" s="252" t="s">
        <v>860</v>
      </c>
      <c r="J95" s="252"/>
      <c r="K95" s="266"/>
    </row>
    <row r="96" s="1" customFormat="1" ht="15" customHeight="1">
      <c r="B96" s="277"/>
      <c r="C96" s="252" t="s">
        <v>38</v>
      </c>
      <c r="D96" s="252"/>
      <c r="E96" s="252"/>
      <c r="F96" s="275" t="s">
        <v>825</v>
      </c>
      <c r="G96" s="276"/>
      <c r="H96" s="252" t="s">
        <v>862</v>
      </c>
      <c r="I96" s="252" t="s">
        <v>860</v>
      </c>
      <c r="J96" s="252"/>
      <c r="K96" s="266"/>
    </row>
    <row r="97" s="1" customFormat="1" ht="15" customHeight="1">
      <c r="B97" s="277"/>
      <c r="C97" s="252" t="s">
        <v>48</v>
      </c>
      <c r="D97" s="252"/>
      <c r="E97" s="252"/>
      <c r="F97" s="275" t="s">
        <v>825</v>
      </c>
      <c r="G97" s="276"/>
      <c r="H97" s="252" t="s">
        <v>863</v>
      </c>
      <c r="I97" s="252" t="s">
        <v>860</v>
      </c>
      <c r="J97" s="252"/>
      <c r="K97" s="266"/>
    </row>
    <row r="98" s="1" customFormat="1" ht="15" customHeight="1">
      <c r="B98" s="280"/>
      <c r="C98" s="281"/>
      <c r="D98" s="281"/>
      <c r="E98" s="281"/>
      <c r="F98" s="281"/>
      <c r="G98" s="281"/>
      <c r="H98" s="281"/>
      <c r="I98" s="281"/>
      <c r="J98" s="281"/>
      <c r="K98" s="282"/>
    </row>
    <row r="99" s="1" customFormat="1" ht="18.75" customHeight="1">
      <c r="B99" s="283"/>
      <c r="C99" s="284"/>
      <c r="D99" s="284"/>
      <c r="E99" s="284"/>
      <c r="F99" s="284"/>
      <c r="G99" s="284"/>
      <c r="H99" s="284"/>
      <c r="I99" s="284"/>
      <c r="J99" s="284"/>
      <c r="K99" s="283"/>
    </row>
    <row r="100" s="1" customFormat="1" ht="18.75" customHeight="1">
      <c r="B100" s="260"/>
      <c r="C100" s="260"/>
      <c r="D100" s="260"/>
      <c r="E100" s="260"/>
      <c r="F100" s="260"/>
      <c r="G100" s="260"/>
      <c r="H100" s="260"/>
      <c r="I100" s="260"/>
      <c r="J100" s="260"/>
      <c r="K100" s="260"/>
    </row>
    <row r="101" s="1" customFormat="1" ht="7.5" customHeight="1">
      <c r="B101" s="261"/>
      <c r="C101" s="262"/>
      <c r="D101" s="262"/>
      <c r="E101" s="262"/>
      <c r="F101" s="262"/>
      <c r="G101" s="262"/>
      <c r="H101" s="262"/>
      <c r="I101" s="262"/>
      <c r="J101" s="262"/>
      <c r="K101" s="263"/>
    </row>
    <row r="102" s="1" customFormat="1" ht="45" customHeight="1">
      <c r="B102" s="264"/>
      <c r="C102" s="265" t="s">
        <v>864</v>
      </c>
      <c r="D102" s="265"/>
      <c r="E102" s="265"/>
      <c r="F102" s="265"/>
      <c r="G102" s="265"/>
      <c r="H102" s="265"/>
      <c r="I102" s="265"/>
      <c r="J102" s="265"/>
      <c r="K102" s="266"/>
    </row>
    <row r="103" s="1" customFormat="1" ht="17.25" customHeight="1">
      <c r="B103" s="264"/>
      <c r="C103" s="267" t="s">
        <v>819</v>
      </c>
      <c r="D103" s="267"/>
      <c r="E103" s="267"/>
      <c r="F103" s="267" t="s">
        <v>820</v>
      </c>
      <c r="G103" s="268"/>
      <c r="H103" s="267" t="s">
        <v>54</v>
      </c>
      <c r="I103" s="267" t="s">
        <v>57</v>
      </c>
      <c r="J103" s="267" t="s">
        <v>821</v>
      </c>
      <c r="K103" s="266"/>
    </row>
    <row r="104" s="1" customFormat="1" ht="17.25" customHeight="1">
      <c r="B104" s="264"/>
      <c r="C104" s="269" t="s">
        <v>822</v>
      </c>
      <c r="D104" s="269"/>
      <c r="E104" s="269"/>
      <c r="F104" s="270" t="s">
        <v>823</v>
      </c>
      <c r="G104" s="271"/>
      <c r="H104" s="269"/>
      <c r="I104" s="269"/>
      <c r="J104" s="269" t="s">
        <v>824</v>
      </c>
      <c r="K104" s="266"/>
    </row>
    <row r="105" s="1" customFormat="1" ht="5.25" customHeight="1">
      <c r="B105" s="264"/>
      <c r="C105" s="267"/>
      <c r="D105" s="267"/>
      <c r="E105" s="267"/>
      <c r="F105" s="267"/>
      <c r="G105" s="285"/>
      <c r="H105" s="267"/>
      <c r="I105" s="267"/>
      <c r="J105" s="267"/>
      <c r="K105" s="266"/>
    </row>
    <row r="106" s="1" customFormat="1" ht="15" customHeight="1">
      <c r="B106" s="264"/>
      <c r="C106" s="252" t="s">
        <v>53</v>
      </c>
      <c r="D106" s="274"/>
      <c r="E106" s="274"/>
      <c r="F106" s="275" t="s">
        <v>825</v>
      </c>
      <c r="G106" s="252"/>
      <c r="H106" s="252" t="s">
        <v>865</v>
      </c>
      <c r="I106" s="252" t="s">
        <v>827</v>
      </c>
      <c r="J106" s="252">
        <v>20</v>
      </c>
      <c r="K106" s="266"/>
    </row>
    <row r="107" s="1" customFormat="1" ht="15" customHeight="1">
      <c r="B107" s="264"/>
      <c r="C107" s="252" t="s">
        <v>828</v>
      </c>
      <c r="D107" s="252"/>
      <c r="E107" s="252"/>
      <c r="F107" s="275" t="s">
        <v>825</v>
      </c>
      <c r="G107" s="252"/>
      <c r="H107" s="252" t="s">
        <v>865</v>
      </c>
      <c r="I107" s="252" t="s">
        <v>827</v>
      </c>
      <c r="J107" s="252">
        <v>120</v>
      </c>
      <c r="K107" s="266"/>
    </row>
    <row r="108" s="1" customFormat="1" ht="15" customHeight="1">
      <c r="B108" s="277"/>
      <c r="C108" s="252" t="s">
        <v>830</v>
      </c>
      <c r="D108" s="252"/>
      <c r="E108" s="252"/>
      <c r="F108" s="275" t="s">
        <v>831</v>
      </c>
      <c r="G108" s="252"/>
      <c r="H108" s="252" t="s">
        <v>865</v>
      </c>
      <c r="I108" s="252" t="s">
        <v>827</v>
      </c>
      <c r="J108" s="252">
        <v>50</v>
      </c>
      <c r="K108" s="266"/>
    </row>
    <row r="109" s="1" customFormat="1" ht="15" customHeight="1">
      <c r="B109" s="277"/>
      <c r="C109" s="252" t="s">
        <v>833</v>
      </c>
      <c r="D109" s="252"/>
      <c r="E109" s="252"/>
      <c r="F109" s="275" t="s">
        <v>825</v>
      </c>
      <c r="G109" s="252"/>
      <c r="H109" s="252" t="s">
        <v>865</v>
      </c>
      <c r="I109" s="252" t="s">
        <v>835</v>
      </c>
      <c r="J109" s="252"/>
      <c r="K109" s="266"/>
    </row>
    <row r="110" s="1" customFormat="1" ht="15" customHeight="1">
      <c r="B110" s="277"/>
      <c r="C110" s="252" t="s">
        <v>844</v>
      </c>
      <c r="D110" s="252"/>
      <c r="E110" s="252"/>
      <c r="F110" s="275" t="s">
        <v>831</v>
      </c>
      <c r="G110" s="252"/>
      <c r="H110" s="252" t="s">
        <v>865</v>
      </c>
      <c r="I110" s="252" t="s">
        <v>827</v>
      </c>
      <c r="J110" s="252">
        <v>50</v>
      </c>
      <c r="K110" s="266"/>
    </row>
    <row r="111" s="1" customFormat="1" ht="15" customHeight="1">
      <c r="B111" s="277"/>
      <c r="C111" s="252" t="s">
        <v>852</v>
      </c>
      <c r="D111" s="252"/>
      <c r="E111" s="252"/>
      <c r="F111" s="275" t="s">
        <v>831</v>
      </c>
      <c r="G111" s="252"/>
      <c r="H111" s="252" t="s">
        <v>865</v>
      </c>
      <c r="I111" s="252" t="s">
        <v>827</v>
      </c>
      <c r="J111" s="252">
        <v>50</v>
      </c>
      <c r="K111" s="266"/>
    </row>
    <row r="112" s="1" customFormat="1" ht="15" customHeight="1">
      <c r="B112" s="277"/>
      <c r="C112" s="252" t="s">
        <v>850</v>
      </c>
      <c r="D112" s="252"/>
      <c r="E112" s="252"/>
      <c r="F112" s="275" t="s">
        <v>831</v>
      </c>
      <c r="G112" s="252"/>
      <c r="H112" s="252" t="s">
        <v>865</v>
      </c>
      <c r="I112" s="252" t="s">
        <v>827</v>
      </c>
      <c r="J112" s="252">
        <v>50</v>
      </c>
      <c r="K112" s="266"/>
    </row>
    <row r="113" s="1" customFormat="1" ht="15" customHeight="1">
      <c r="B113" s="277"/>
      <c r="C113" s="252" t="s">
        <v>53</v>
      </c>
      <c r="D113" s="252"/>
      <c r="E113" s="252"/>
      <c r="F113" s="275" t="s">
        <v>825</v>
      </c>
      <c r="G113" s="252"/>
      <c r="H113" s="252" t="s">
        <v>866</v>
      </c>
      <c r="I113" s="252" t="s">
        <v>827</v>
      </c>
      <c r="J113" s="252">
        <v>20</v>
      </c>
      <c r="K113" s="266"/>
    </row>
    <row r="114" s="1" customFormat="1" ht="15" customHeight="1">
      <c r="B114" s="277"/>
      <c r="C114" s="252" t="s">
        <v>867</v>
      </c>
      <c r="D114" s="252"/>
      <c r="E114" s="252"/>
      <c r="F114" s="275" t="s">
        <v>825</v>
      </c>
      <c r="G114" s="252"/>
      <c r="H114" s="252" t="s">
        <v>868</v>
      </c>
      <c r="I114" s="252" t="s">
        <v>827</v>
      </c>
      <c r="J114" s="252">
        <v>120</v>
      </c>
      <c r="K114" s="266"/>
    </row>
    <row r="115" s="1" customFormat="1" ht="15" customHeight="1">
      <c r="B115" s="277"/>
      <c r="C115" s="252" t="s">
        <v>38</v>
      </c>
      <c r="D115" s="252"/>
      <c r="E115" s="252"/>
      <c r="F115" s="275" t="s">
        <v>825</v>
      </c>
      <c r="G115" s="252"/>
      <c r="H115" s="252" t="s">
        <v>869</v>
      </c>
      <c r="I115" s="252" t="s">
        <v>860</v>
      </c>
      <c r="J115" s="252"/>
      <c r="K115" s="266"/>
    </row>
    <row r="116" s="1" customFormat="1" ht="15" customHeight="1">
      <c r="B116" s="277"/>
      <c r="C116" s="252" t="s">
        <v>48</v>
      </c>
      <c r="D116" s="252"/>
      <c r="E116" s="252"/>
      <c r="F116" s="275" t="s">
        <v>825</v>
      </c>
      <c r="G116" s="252"/>
      <c r="H116" s="252" t="s">
        <v>870</v>
      </c>
      <c r="I116" s="252" t="s">
        <v>860</v>
      </c>
      <c r="J116" s="252"/>
      <c r="K116" s="266"/>
    </row>
    <row r="117" s="1" customFormat="1" ht="15" customHeight="1">
      <c r="B117" s="277"/>
      <c r="C117" s="252" t="s">
        <v>57</v>
      </c>
      <c r="D117" s="252"/>
      <c r="E117" s="252"/>
      <c r="F117" s="275" t="s">
        <v>825</v>
      </c>
      <c r="G117" s="252"/>
      <c r="H117" s="252" t="s">
        <v>871</v>
      </c>
      <c r="I117" s="252" t="s">
        <v>872</v>
      </c>
      <c r="J117" s="252"/>
      <c r="K117" s="266"/>
    </row>
    <row r="118" s="1" customFormat="1" ht="15" customHeight="1">
      <c r="B118" s="280"/>
      <c r="C118" s="286"/>
      <c r="D118" s="286"/>
      <c r="E118" s="286"/>
      <c r="F118" s="286"/>
      <c r="G118" s="286"/>
      <c r="H118" s="286"/>
      <c r="I118" s="286"/>
      <c r="J118" s="286"/>
      <c r="K118" s="282"/>
    </row>
    <row r="119" s="1" customFormat="1" ht="18.75" customHeight="1">
      <c r="B119" s="287"/>
      <c r="C119" s="288"/>
      <c r="D119" s="288"/>
      <c r="E119" s="288"/>
      <c r="F119" s="289"/>
      <c r="G119" s="288"/>
      <c r="H119" s="288"/>
      <c r="I119" s="288"/>
      <c r="J119" s="288"/>
      <c r="K119" s="287"/>
    </row>
    <row r="120" s="1" customFormat="1" ht="18.75" customHeight="1">
      <c r="B120" s="260"/>
      <c r="C120" s="260"/>
      <c r="D120" s="260"/>
      <c r="E120" s="260"/>
      <c r="F120" s="260"/>
      <c r="G120" s="260"/>
      <c r="H120" s="260"/>
      <c r="I120" s="260"/>
      <c r="J120" s="260"/>
      <c r="K120" s="260"/>
    </row>
    <row r="121" s="1" customFormat="1" ht="7.5" customHeight="1">
      <c r="B121" s="290"/>
      <c r="C121" s="291"/>
      <c r="D121" s="291"/>
      <c r="E121" s="291"/>
      <c r="F121" s="291"/>
      <c r="G121" s="291"/>
      <c r="H121" s="291"/>
      <c r="I121" s="291"/>
      <c r="J121" s="291"/>
      <c r="K121" s="292"/>
    </row>
    <row r="122" s="1" customFormat="1" ht="45" customHeight="1">
      <c r="B122" s="293"/>
      <c r="C122" s="243" t="s">
        <v>873</v>
      </c>
      <c r="D122" s="243"/>
      <c r="E122" s="243"/>
      <c r="F122" s="243"/>
      <c r="G122" s="243"/>
      <c r="H122" s="243"/>
      <c r="I122" s="243"/>
      <c r="J122" s="243"/>
      <c r="K122" s="294"/>
    </row>
    <row r="123" s="1" customFormat="1" ht="17.25" customHeight="1">
      <c r="B123" s="295"/>
      <c r="C123" s="267" t="s">
        <v>819</v>
      </c>
      <c r="D123" s="267"/>
      <c r="E123" s="267"/>
      <c r="F123" s="267" t="s">
        <v>820</v>
      </c>
      <c r="G123" s="268"/>
      <c r="H123" s="267" t="s">
        <v>54</v>
      </c>
      <c r="I123" s="267" t="s">
        <v>57</v>
      </c>
      <c r="J123" s="267" t="s">
        <v>821</v>
      </c>
      <c r="K123" s="296"/>
    </row>
    <row r="124" s="1" customFormat="1" ht="17.25" customHeight="1">
      <c r="B124" s="295"/>
      <c r="C124" s="269" t="s">
        <v>822</v>
      </c>
      <c r="D124" s="269"/>
      <c r="E124" s="269"/>
      <c r="F124" s="270" t="s">
        <v>823</v>
      </c>
      <c r="G124" s="271"/>
      <c r="H124" s="269"/>
      <c r="I124" s="269"/>
      <c r="J124" s="269" t="s">
        <v>824</v>
      </c>
      <c r="K124" s="296"/>
    </row>
    <row r="125" s="1" customFormat="1" ht="5.25" customHeight="1">
      <c r="B125" s="297"/>
      <c r="C125" s="272"/>
      <c r="D125" s="272"/>
      <c r="E125" s="272"/>
      <c r="F125" s="272"/>
      <c r="G125" s="298"/>
      <c r="H125" s="272"/>
      <c r="I125" s="272"/>
      <c r="J125" s="272"/>
      <c r="K125" s="299"/>
    </row>
    <row r="126" s="1" customFormat="1" ht="15" customHeight="1">
      <c r="B126" s="297"/>
      <c r="C126" s="252" t="s">
        <v>828</v>
      </c>
      <c r="D126" s="274"/>
      <c r="E126" s="274"/>
      <c r="F126" s="275" t="s">
        <v>825</v>
      </c>
      <c r="G126" s="252"/>
      <c r="H126" s="252" t="s">
        <v>865</v>
      </c>
      <c r="I126" s="252" t="s">
        <v>827</v>
      </c>
      <c r="J126" s="252">
        <v>120</v>
      </c>
      <c r="K126" s="300"/>
    </row>
    <row r="127" s="1" customFormat="1" ht="15" customHeight="1">
      <c r="B127" s="297"/>
      <c r="C127" s="252" t="s">
        <v>874</v>
      </c>
      <c r="D127" s="252"/>
      <c r="E127" s="252"/>
      <c r="F127" s="275" t="s">
        <v>825</v>
      </c>
      <c r="G127" s="252"/>
      <c r="H127" s="252" t="s">
        <v>875</v>
      </c>
      <c r="I127" s="252" t="s">
        <v>827</v>
      </c>
      <c r="J127" s="252" t="s">
        <v>876</v>
      </c>
      <c r="K127" s="300"/>
    </row>
    <row r="128" s="1" customFormat="1" ht="15" customHeight="1">
      <c r="B128" s="297"/>
      <c r="C128" s="252" t="s">
        <v>773</v>
      </c>
      <c r="D128" s="252"/>
      <c r="E128" s="252"/>
      <c r="F128" s="275" t="s">
        <v>825</v>
      </c>
      <c r="G128" s="252"/>
      <c r="H128" s="252" t="s">
        <v>877</v>
      </c>
      <c r="I128" s="252" t="s">
        <v>827</v>
      </c>
      <c r="J128" s="252" t="s">
        <v>876</v>
      </c>
      <c r="K128" s="300"/>
    </row>
    <row r="129" s="1" customFormat="1" ht="15" customHeight="1">
      <c r="B129" s="297"/>
      <c r="C129" s="252" t="s">
        <v>836</v>
      </c>
      <c r="D129" s="252"/>
      <c r="E129" s="252"/>
      <c r="F129" s="275" t="s">
        <v>831</v>
      </c>
      <c r="G129" s="252"/>
      <c r="H129" s="252" t="s">
        <v>837</v>
      </c>
      <c r="I129" s="252" t="s">
        <v>827</v>
      </c>
      <c r="J129" s="252">
        <v>15</v>
      </c>
      <c r="K129" s="300"/>
    </row>
    <row r="130" s="1" customFormat="1" ht="15" customHeight="1">
      <c r="B130" s="297"/>
      <c r="C130" s="278" t="s">
        <v>838</v>
      </c>
      <c r="D130" s="278"/>
      <c r="E130" s="278"/>
      <c r="F130" s="279" t="s">
        <v>831</v>
      </c>
      <c r="G130" s="278"/>
      <c r="H130" s="278" t="s">
        <v>839</v>
      </c>
      <c r="I130" s="278" t="s">
        <v>827</v>
      </c>
      <c r="J130" s="278">
        <v>15</v>
      </c>
      <c r="K130" s="300"/>
    </row>
    <row r="131" s="1" customFormat="1" ht="15" customHeight="1">
      <c r="B131" s="297"/>
      <c r="C131" s="278" t="s">
        <v>840</v>
      </c>
      <c r="D131" s="278"/>
      <c r="E131" s="278"/>
      <c r="F131" s="279" t="s">
        <v>831</v>
      </c>
      <c r="G131" s="278"/>
      <c r="H131" s="278" t="s">
        <v>841</v>
      </c>
      <c r="I131" s="278" t="s">
        <v>827</v>
      </c>
      <c r="J131" s="278">
        <v>20</v>
      </c>
      <c r="K131" s="300"/>
    </row>
    <row r="132" s="1" customFormat="1" ht="15" customHeight="1">
      <c r="B132" s="297"/>
      <c r="C132" s="278" t="s">
        <v>842</v>
      </c>
      <c r="D132" s="278"/>
      <c r="E132" s="278"/>
      <c r="F132" s="279" t="s">
        <v>831</v>
      </c>
      <c r="G132" s="278"/>
      <c r="H132" s="278" t="s">
        <v>843</v>
      </c>
      <c r="I132" s="278" t="s">
        <v>827</v>
      </c>
      <c r="J132" s="278">
        <v>20</v>
      </c>
      <c r="K132" s="300"/>
    </row>
    <row r="133" s="1" customFormat="1" ht="15" customHeight="1">
      <c r="B133" s="297"/>
      <c r="C133" s="252" t="s">
        <v>830</v>
      </c>
      <c r="D133" s="252"/>
      <c r="E133" s="252"/>
      <c r="F133" s="275" t="s">
        <v>831</v>
      </c>
      <c r="G133" s="252"/>
      <c r="H133" s="252" t="s">
        <v>865</v>
      </c>
      <c r="I133" s="252" t="s">
        <v>827</v>
      </c>
      <c r="J133" s="252">
        <v>50</v>
      </c>
      <c r="K133" s="300"/>
    </row>
    <row r="134" s="1" customFormat="1" ht="15" customHeight="1">
      <c r="B134" s="297"/>
      <c r="C134" s="252" t="s">
        <v>844</v>
      </c>
      <c r="D134" s="252"/>
      <c r="E134" s="252"/>
      <c r="F134" s="275" t="s">
        <v>831</v>
      </c>
      <c r="G134" s="252"/>
      <c r="H134" s="252" t="s">
        <v>865</v>
      </c>
      <c r="I134" s="252" t="s">
        <v>827</v>
      </c>
      <c r="J134" s="252">
        <v>50</v>
      </c>
      <c r="K134" s="300"/>
    </row>
    <row r="135" s="1" customFormat="1" ht="15" customHeight="1">
      <c r="B135" s="297"/>
      <c r="C135" s="252" t="s">
        <v>850</v>
      </c>
      <c r="D135" s="252"/>
      <c r="E135" s="252"/>
      <c r="F135" s="275" t="s">
        <v>831</v>
      </c>
      <c r="G135" s="252"/>
      <c r="H135" s="252" t="s">
        <v>865</v>
      </c>
      <c r="I135" s="252" t="s">
        <v>827</v>
      </c>
      <c r="J135" s="252">
        <v>50</v>
      </c>
      <c r="K135" s="300"/>
    </row>
    <row r="136" s="1" customFormat="1" ht="15" customHeight="1">
      <c r="B136" s="297"/>
      <c r="C136" s="252" t="s">
        <v>852</v>
      </c>
      <c r="D136" s="252"/>
      <c r="E136" s="252"/>
      <c r="F136" s="275" t="s">
        <v>831</v>
      </c>
      <c r="G136" s="252"/>
      <c r="H136" s="252" t="s">
        <v>865</v>
      </c>
      <c r="I136" s="252" t="s">
        <v>827</v>
      </c>
      <c r="J136" s="252">
        <v>50</v>
      </c>
      <c r="K136" s="300"/>
    </row>
    <row r="137" s="1" customFormat="1" ht="15" customHeight="1">
      <c r="B137" s="297"/>
      <c r="C137" s="252" t="s">
        <v>853</v>
      </c>
      <c r="D137" s="252"/>
      <c r="E137" s="252"/>
      <c r="F137" s="275" t="s">
        <v>831</v>
      </c>
      <c r="G137" s="252"/>
      <c r="H137" s="252" t="s">
        <v>878</v>
      </c>
      <c r="I137" s="252" t="s">
        <v>827</v>
      </c>
      <c r="J137" s="252">
        <v>255</v>
      </c>
      <c r="K137" s="300"/>
    </row>
    <row r="138" s="1" customFormat="1" ht="15" customHeight="1">
      <c r="B138" s="297"/>
      <c r="C138" s="252" t="s">
        <v>855</v>
      </c>
      <c r="D138" s="252"/>
      <c r="E138" s="252"/>
      <c r="F138" s="275" t="s">
        <v>825</v>
      </c>
      <c r="G138" s="252"/>
      <c r="H138" s="252" t="s">
        <v>879</v>
      </c>
      <c r="I138" s="252" t="s">
        <v>857</v>
      </c>
      <c r="J138" s="252"/>
      <c r="K138" s="300"/>
    </row>
    <row r="139" s="1" customFormat="1" ht="15" customHeight="1">
      <c r="B139" s="297"/>
      <c r="C139" s="252" t="s">
        <v>858</v>
      </c>
      <c r="D139" s="252"/>
      <c r="E139" s="252"/>
      <c r="F139" s="275" t="s">
        <v>825</v>
      </c>
      <c r="G139" s="252"/>
      <c r="H139" s="252" t="s">
        <v>880</v>
      </c>
      <c r="I139" s="252" t="s">
        <v>860</v>
      </c>
      <c r="J139" s="252"/>
      <c r="K139" s="300"/>
    </row>
    <row r="140" s="1" customFormat="1" ht="15" customHeight="1">
      <c r="B140" s="297"/>
      <c r="C140" s="252" t="s">
        <v>861</v>
      </c>
      <c r="D140" s="252"/>
      <c r="E140" s="252"/>
      <c r="F140" s="275" t="s">
        <v>825</v>
      </c>
      <c r="G140" s="252"/>
      <c r="H140" s="252" t="s">
        <v>861</v>
      </c>
      <c r="I140" s="252" t="s">
        <v>860</v>
      </c>
      <c r="J140" s="252"/>
      <c r="K140" s="300"/>
    </row>
    <row r="141" s="1" customFormat="1" ht="15" customHeight="1">
      <c r="B141" s="297"/>
      <c r="C141" s="252" t="s">
        <v>38</v>
      </c>
      <c r="D141" s="252"/>
      <c r="E141" s="252"/>
      <c r="F141" s="275" t="s">
        <v>825</v>
      </c>
      <c r="G141" s="252"/>
      <c r="H141" s="252" t="s">
        <v>881</v>
      </c>
      <c r="I141" s="252" t="s">
        <v>860</v>
      </c>
      <c r="J141" s="252"/>
      <c r="K141" s="300"/>
    </row>
    <row r="142" s="1" customFormat="1" ht="15" customHeight="1">
      <c r="B142" s="297"/>
      <c r="C142" s="252" t="s">
        <v>882</v>
      </c>
      <c r="D142" s="252"/>
      <c r="E142" s="252"/>
      <c r="F142" s="275" t="s">
        <v>825</v>
      </c>
      <c r="G142" s="252"/>
      <c r="H142" s="252" t="s">
        <v>883</v>
      </c>
      <c r="I142" s="252" t="s">
        <v>860</v>
      </c>
      <c r="J142" s="252"/>
      <c r="K142" s="300"/>
    </row>
    <row r="143" s="1" customFormat="1" ht="15" customHeight="1">
      <c r="B143" s="301"/>
      <c r="C143" s="302"/>
      <c r="D143" s="302"/>
      <c r="E143" s="302"/>
      <c r="F143" s="302"/>
      <c r="G143" s="302"/>
      <c r="H143" s="302"/>
      <c r="I143" s="302"/>
      <c r="J143" s="302"/>
      <c r="K143" s="303"/>
    </row>
    <row r="144" s="1" customFormat="1" ht="18.75" customHeight="1">
      <c r="B144" s="288"/>
      <c r="C144" s="288"/>
      <c r="D144" s="288"/>
      <c r="E144" s="288"/>
      <c r="F144" s="289"/>
      <c r="G144" s="288"/>
      <c r="H144" s="288"/>
      <c r="I144" s="288"/>
      <c r="J144" s="288"/>
      <c r="K144" s="288"/>
    </row>
    <row r="145" s="1" customFormat="1" ht="18.75" customHeight="1">
      <c r="B145" s="260"/>
      <c r="C145" s="260"/>
      <c r="D145" s="260"/>
      <c r="E145" s="260"/>
      <c r="F145" s="260"/>
      <c r="G145" s="260"/>
      <c r="H145" s="260"/>
      <c r="I145" s="260"/>
      <c r="J145" s="260"/>
      <c r="K145" s="260"/>
    </row>
    <row r="146" s="1" customFormat="1" ht="7.5" customHeight="1">
      <c r="B146" s="261"/>
      <c r="C146" s="262"/>
      <c r="D146" s="262"/>
      <c r="E146" s="262"/>
      <c r="F146" s="262"/>
      <c r="G146" s="262"/>
      <c r="H146" s="262"/>
      <c r="I146" s="262"/>
      <c r="J146" s="262"/>
      <c r="K146" s="263"/>
    </row>
    <row r="147" s="1" customFormat="1" ht="45" customHeight="1">
      <c r="B147" s="264"/>
      <c r="C147" s="265" t="s">
        <v>884</v>
      </c>
      <c r="D147" s="265"/>
      <c r="E147" s="265"/>
      <c r="F147" s="265"/>
      <c r="G147" s="265"/>
      <c r="H147" s="265"/>
      <c r="I147" s="265"/>
      <c r="J147" s="265"/>
      <c r="K147" s="266"/>
    </row>
    <row r="148" s="1" customFormat="1" ht="17.25" customHeight="1">
      <c r="B148" s="264"/>
      <c r="C148" s="267" t="s">
        <v>819</v>
      </c>
      <c r="D148" s="267"/>
      <c r="E148" s="267"/>
      <c r="F148" s="267" t="s">
        <v>820</v>
      </c>
      <c r="G148" s="268"/>
      <c r="H148" s="267" t="s">
        <v>54</v>
      </c>
      <c r="I148" s="267" t="s">
        <v>57</v>
      </c>
      <c r="J148" s="267" t="s">
        <v>821</v>
      </c>
      <c r="K148" s="266"/>
    </row>
    <row r="149" s="1" customFormat="1" ht="17.25" customHeight="1">
      <c r="B149" s="264"/>
      <c r="C149" s="269" t="s">
        <v>822</v>
      </c>
      <c r="D149" s="269"/>
      <c r="E149" s="269"/>
      <c r="F149" s="270" t="s">
        <v>823</v>
      </c>
      <c r="G149" s="271"/>
      <c r="H149" s="269"/>
      <c r="I149" s="269"/>
      <c r="J149" s="269" t="s">
        <v>824</v>
      </c>
      <c r="K149" s="266"/>
    </row>
    <row r="150" s="1" customFormat="1" ht="5.25" customHeight="1">
      <c r="B150" s="277"/>
      <c r="C150" s="272"/>
      <c r="D150" s="272"/>
      <c r="E150" s="272"/>
      <c r="F150" s="272"/>
      <c r="G150" s="273"/>
      <c r="H150" s="272"/>
      <c r="I150" s="272"/>
      <c r="J150" s="272"/>
      <c r="K150" s="300"/>
    </row>
    <row r="151" s="1" customFormat="1" ht="15" customHeight="1">
      <c r="B151" s="277"/>
      <c r="C151" s="304" t="s">
        <v>828</v>
      </c>
      <c r="D151" s="252"/>
      <c r="E151" s="252"/>
      <c r="F151" s="305" t="s">
        <v>825</v>
      </c>
      <c r="G151" s="252"/>
      <c r="H151" s="304" t="s">
        <v>865</v>
      </c>
      <c r="I151" s="304" t="s">
        <v>827</v>
      </c>
      <c r="J151" s="304">
        <v>120</v>
      </c>
      <c r="K151" s="300"/>
    </row>
    <row r="152" s="1" customFormat="1" ht="15" customHeight="1">
      <c r="B152" s="277"/>
      <c r="C152" s="304" t="s">
        <v>874</v>
      </c>
      <c r="D152" s="252"/>
      <c r="E152" s="252"/>
      <c r="F152" s="305" t="s">
        <v>825</v>
      </c>
      <c r="G152" s="252"/>
      <c r="H152" s="304" t="s">
        <v>885</v>
      </c>
      <c r="I152" s="304" t="s">
        <v>827</v>
      </c>
      <c r="J152" s="304" t="s">
        <v>876</v>
      </c>
      <c r="K152" s="300"/>
    </row>
    <row r="153" s="1" customFormat="1" ht="15" customHeight="1">
      <c r="B153" s="277"/>
      <c r="C153" s="304" t="s">
        <v>773</v>
      </c>
      <c r="D153" s="252"/>
      <c r="E153" s="252"/>
      <c r="F153" s="305" t="s">
        <v>825</v>
      </c>
      <c r="G153" s="252"/>
      <c r="H153" s="304" t="s">
        <v>886</v>
      </c>
      <c r="I153" s="304" t="s">
        <v>827</v>
      </c>
      <c r="J153" s="304" t="s">
        <v>876</v>
      </c>
      <c r="K153" s="300"/>
    </row>
    <row r="154" s="1" customFormat="1" ht="15" customHeight="1">
      <c r="B154" s="277"/>
      <c r="C154" s="304" t="s">
        <v>830</v>
      </c>
      <c r="D154" s="252"/>
      <c r="E154" s="252"/>
      <c r="F154" s="305" t="s">
        <v>831</v>
      </c>
      <c r="G154" s="252"/>
      <c r="H154" s="304" t="s">
        <v>865</v>
      </c>
      <c r="I154" s="304" t="s">
        <v>827</v>
      </c>
      <c r="J154" s="304">
        <v>50</v>
      </c>
      <c r="K154" s="300"/>
    </row>
    <row r="155" s="1" customFormat="1" ht="15" customHeight="1">
      <c r="B155" s="277"/>
      <c r="C155" s="304" t="s">
        <v>833</v>
      </c>
      <c r="D155" s="252"/>
      <c r="E155" s="252"/>
      <c r="F155" s="305" t="s">
        <v>825</v>
      </c>
      <c r="G155" s="252"/>
      <c r="H155" s="304" t="s">
        <v>865</v>
      </c>
      <c r="I155" s="304" t="s">
        <v>835</v>
      </c>
      <c r="J155" s="304"/>
      <c r="K155" s="300"/>
    </row>
    <row r="156" s="1" customFormat="1" ht="15" customHeight="1">
      <c r="B156" s="277"/>
      <c r="C156" s="304" t="s">
        <v>844</v>
      </c>
      <c r="D156" s="252"/>
      <c r="E156" s="252"/>
      <c r="F156" s="305" t="s">
        <v>831</v>
      </c>
      <c r="G156" s="252"/>
      <c r="H156" s="304" t="s">
        <v>865</v>
      </c>
      <c r="I156" s="304" t="s">
        <v>827</v>
      </c>
      <c r="J156" s="304">
        <v>50</v>
      </c>
      <c r="K156" s="300"/>
    </row>
    <row r="157" s="1" customFormat="1" ht="15" customHeight="1">
      <c r="B157" s="277"/>
      <c r="C157" s="304" t="s">
        <v>852</v>
      </c>
      <c r="D157" s="252"/>
      <c r="E157" s="252"/>
      <c r="F157" s="305" t="s">
        <v>831</v>
      </c>
      <c r="G157" s="252"/>
      <c r="H157" s="304" t="s">
        <v>865</v>
      </c>
      <c r="I157" s="304" t="s">
        <v>827</v>
      </c>
      <c r="J157" s="304">
        <v>50</v>
      </c>
      <c r="K157" s="300"/>
    </row>
    <row r="158" s="1" customFormat="1" ht="15" customHeight="1">
      <c r="B158" s="277"/>
      <c r="C158" s="304" t="s">
        <v>850</v>
      </c>
      <c r="D158" s="252"/>
      <c r="E158" s="252"/>
      <c r="F158" s="305" t="s">
        <v>831</v>
      </c>
      <c r="G158" s="252"/>
      <c r="H158" s="304" t="s">
        <v>865</v>
      </c>
      <c r="I158" s="304" t="s">
        <v>827</v>
      </c>
      <c r="J158" s="304">
        <v>50</v>
      </c>
      <c r="K158" s="300"/>
    </row>
    <row r="159" s="1" customFormat="1" ht="15" customHeight="1">
      <c r="B159" s="277"/>
      <c r="C159" s="304" t="s">
        <v>90</v>
      </c>
      <c r="D159" s="252"/>
      <c r="E159" s="252"/>
      <c r="F159" s="305" t="s">
        <v>825</v>
      </c>
      <c r="G159" s="252"/>
      <c r="H159" s="304" t="s">
        <v>887</v>
      </c>
      <c r="I159" s="304" t="s">
        <v>827</v>
      </c>
      <c r="J159" s="304" t="s">
        <v>888</v>
      </c>
      <c r="K159" s="300"/>
    </row>
    <row r="160" s="1" customFormat="1" ht="15" customHeight="1">
      <c r="B160" s="277"/>
      <c r="C160" s="304" t="s">
        <v>889</v>
      </c>
      <c r="D160" s="252"/>
      <c r="E160" s="252"/>
      <c r="F160" s="305" t="s">
        <v>825</v>
      </c>
      <c r="G160" s="252"/>
      <c r="H160" s="304" t="s">
        <v>890</v>
      </c>
      <c r="I160" s="304" t="s">
        <v>860</v>
      </c>
      <c r="J160" s="304"/>
      <c r="K160" s="300"/>
    </row>
    <row r="161" s="1" customFormat="1" ht="15" customHeight="1">
      <c r="B161" s="306"/>
      <c r="C161" s="286"/>
      <c r="D161" s="286"/>
      <c r="E161" s="286"/>
      <c r="F161" s="286"/>
      <c r="G161" s="286"/>
      <c r="H161" s="286"/>
      <c r="I161" s="286"/>
      <c r="J161" s="286"/>
      <c r="K161" s="307"/>
    </row>
    <row r="162" s="1" customFormat="1" ht="18.75" customHeight="1">
      <c r="B162" s="288"/>
      <c r="C162" s="298"/>
      <c r="D162" s="298"/>
      <c r="E162" s="298"/>
      <c r="F162" s="308"/>
      <c r="G162" s="298"/>
      <c r="H162" s="298"/>
      <c r="I162" s="298"/>
      <c r="J162" s="298"/>
      <c r="K162" s="288"/>
    </row>
    <row r="163" s="1" customFormat="1" ht="18.75" customHeight="1">
      <c r="B163" s="260"/>
      <c r="C163" s="260"/>
      <c r="D163" s="260"/>
      <c r="E163" s="260"/>
      <c r="F163" s="260"/>
      <c r="G163" s="260"/>
      <c r="H163" s="260"/>
      <c r="I163" s="260"/>
      <c r="J163" s="260"/>
      <c r="K163" s="260"/>
    </row>
    <row r="164" s="1" customFormat="1" ht="7.5" customHeight="1">
      <c r="B164" s="239"/>
      <c r="C164" s="240"/>
      <c r="D164" s="240"/>
      <c r="E164" s="240"/>
      <c r="F164" s="240"/>
      <c r="G164" s="240"/>
      <c r="H164" s="240"/>
      <c r="I164" s="240"/>
      <c r="J164" s="240"/>
      <c r="K164" s="241"/>
    </row>
    <row r="165" s="1" customFormat="1" ht="45" customHeight="1">
      <c r="B165" s="242"/>
      <c r="C165" s="243" t="s">
        <v>891</v>
      </c>
      <c r="D165" s="243"/>
      <c r="E165" s="243"/>
      <c r="F165" s="243"/>
      <c r="G165" s="243"/>
      <c r="H165" s="243"/>
      <c r="I165" s="243"/>
      <c r="J165" s="243"/>
      <c r="K165" s="244"/>
    </row>
    <row r="166" s="1" customFormat="1" ht="17.25" customHeight="1">
      <c r="B166" s="242"/>
      <c r="C166" s="267" t="s">
        <v>819</v>
      </c>
      <c r="D166" s="267"/>
      <c r="E166" s="267"/>
      <c r="F166" s="267" t="s">
        <v>820</v>
      </c>
      <c r="G166" s="309"/>
      <c r="H166" s="310" t="s">
        <v>54</v>
      </c>
      <c r="I166" s="310" t="s">
        <v>57</v>
      </c>
      <c r="J166" s="267" t="s">
        <v>821</v>
      </c>
      <c r="K166" s="244"/>
    </row>
    <row r="167" s="1" customFormat="1" ht="17.25" customHeight="1">
      <c r="B167" s="245"/>
      <c r="C167" s="269" t="s">
        <v>822</v>
      </c>
      <c r="D167" s="269"/>
      <c r="E167" s="269"/>
      <c r="F167" s="270" t="s">
        <v>823</v>
      </c>
      <c r="G167" s="311"/>
      <c r="H167" s="312"/>
      <c r="I167" s="312"/>
      <c r="J167" s="269" t="s">
        <v>824</v>
      </c>
      <c r="K167" s="247"/>
    </row>
    <row r="168" s="1" customFormat="1" ht="5.25" customHeight="1">
      <c r="B168" s="277"/>
      <c r="C168" s="272"/>
      <c r="D168" s="272"/>
      <c r="E168" s="272"/>
      <c r="F168" s="272"/>
      <c r="G168" s="273"/>
      <c r="H168" s="272"/>
      <c r="I168" s="272"/>
      <c r="J168" s="272"/>
      <c r="K168" s="300"/>
    </row>
    <row r="169" s="1" customFormat="1" ht="15" customHeight="1">
      <c r="B169" s="277"/>
      <c r="C169" s="252" t="s">
        <v>828</v>
      </c>
      <c r="D169" s="252"/>
      <c r="E169" s="252"/>
      <c r="F169" s="275" t="s">
        <v>825</v>
      </c>
      <c r="G169" s="252"/>
      <c r="H169" s="252" t="s">
        <v>865</v>
      </c>
      <c r="I169" s="252" t="s">
        <v>827</v>
      </c>
      <c r="J169" s="252">
        <v>120</v>
      </c>
      <c r="K169" s="300"/>
    </row>
    <row r="170" s="1" customFormat="1" ht="15" customHeight="1">
      <c r="B170" s="277"/>
      <c r="C170" s="252" t="s">
        <v>874</v>
      </c>
      <c r="D170" s="252"/>
      <c r="E170" s="252"/>
      <c r="F170" s="275" t="s">
        <v>825</v>
      </c>
      <c r="G170" s="252"/>
      <c r="H170" s="252" t="s">
        <v>875</v>
      </c>
      <c r="I170" s="252" t="s">
        <v>827</v>
      </c>
      <c r="J170" s="252" t="s">
        <v>876</v>
      </c>
      <c r="K170" s="300"/>
    </row>
    <row r="171" s="1" customFormat="1" ht="15" customHeight="1">
      <c r="B171" s="277"/>
      <c r="C171" s="252" t="s">
        <v>773</v>
      </c>
      <c r="D171" s="252"/>
      <c r="E171" s="252"/>
      <c r="F171" s="275" t="s">
        <v>825</v>
      </c>
      <c r="G171" s="252"/>
      <c r="H171" s="252" t="s">
        <v>892</v>
      </c>
      <c r="I171" s="252" t="s">
        <v>827</v>
      </c>
      <c r="J171" s="252" t="s">
        <v>876</v>
      </c>
      <c r="K171" s="300"/>
    </row>
    <row r="172" s="1" customFormat="1" ht="15" customHeight="1">
      <c r="B172" s="277"/>
      <c r="C172" s="252" t="s">
        <v>830</v>
      </c>
      <c r="D172" s="252"/>
      <c r="E172" s="252"/>
      <c r="F172" s="275" t="s">
        <v>831</v>
      </c>
      <c r="G172" s="252"/>
      <c r="H172" s="252" t="s">
        <v>892</v>
      </c>
      <c r="I172" s="252" t="s">
        <v>827</v>
      </c>
      <c r="J172" s="252">
        <v>50</v>
      </c>
      <c r="K172" s="300"/>
    </row>
    <row r="173" s="1" customFormat="1" ht="15" customHeight="1">
      <c r="B173" s="277"/>
      <c r="C173" s="252" t="s">
        <v>833</v>
      </c>
      <c r="D173" s="252"/>
      <c r="E173" s="252"/>
      <c r="F173" s="275" t="s">
        <v>825</v>
      </c>
      <c r="G173" s="252"/>
      <c r="H173" s="252" t="s">
        <v>892</v>
      </c>
      <c r="I173" s="252" t="s">
        <v>835</v>
      </c>
      <c r="J173" s="252"/>
      <c r="K173" s="300"/>
    </row>
    <row r="174" s="1" customFormat="1" ht="15" customHeight="1">
      <c r="B174" s="277"/>
      <c r="C174" s="252" t="s">
        <v>844</v>
      </c>
      <c r="D174" s="252"/>
      <c r="E174" s="252"/>
      <c r="F174" s="275" t="s">
        <v>831</v>
      </c>
      <c r="G174" s="252"/>
      <c r="H174" s="252" t="s">
        <v>892</v>
      </c>
      <c r="I174" s="252" t="s">
        <v>827</v>
      </c>
      <c r="J174" s="252">
        <v>50</v>
      </c>
      <c r="K174" s="300"/>
    </row>
    <row r="175" s="1" customFormat="1" ht="15" customHeight="1">
      <c r="B175" s="277"/>
      <c r="C175" s="252" t="s">
        <v>852</v>
      </c>
      <c r="D175" s="252"/>
      <c r="E175" s="252"/>
      <c r="F175" s="275" t="s">
        <v>831</v>
      </c>
      <c r="G175" s="252"/>
      <c r="H175" s="252" t="s">
        <v>892</v>
      </c>
      <c r="I175" s="252" t="s">
        <v>827</v>
      </c>
      <c r="J175" s="252">
        <v>50</v>
      </c>
      <c r="K175" s="300"/>
    </row>
    <row r="176" s="1" customFormat="1" ht="15" customHeight="1">
      <c r="B176" s="277"/>
      <c r="C176" s="252" t="s">
        <v>850</v>
      </c>
      <c r="D176" s="252"/>
      <c r="E176" s="252"/>
      <c r="F176" s="275" t="s">
        <v>831</v>
      </c>
      <c r="G176" s="252"/>
      <c r="H176" s="252" t="s">
        <v>892</v>
      </c>
      <c r="I176" s="252" t="s">
        <v>827</v>
      </c>
      <c r="J176" s="252">
        <v>50</v>
      </c>
      <c r="K176" s="300"/>
    </row>
    <row r="177" s="1" customFormat="1" ht="15" customHeight="1">
      <c r="B177" s="277"/>
      <c r="C177" s="252" t="s">
        <v>109</v>
      </c>
      <c r="D177" s="252"/>
      <c r="E177" s="252"/>
      <c r="F177" s="275" t="s">
        <v>825</v>
      </c>
      <c r="G177" s="252"/>
      <c r="H177" s="252" t="s">
        <v>893</v>
      </c>
      <c r="I177" s="252" t="s">
        <v>894</v>
      </c>
      <c r="J177" s="252"/>
      <c r="K177" s="300"/>
    </row>
    <row r="178" s="1" customFormat="1" ht="15" customHeight="1">
      <c r="B178" s="277"/>
      <c r="C178" s="252" t="s">
        <v>57</v>
      </c>
      <c r="D178" s="252"/>
      <c r="E178" s="252"/>
      <c r="F178" s="275" t="s">
        <v>825</v>
      </c>
      <c r="G178" s="252"/>
      <c r="H178" s="252" t="s">
        <v>895</v>
      </c>
      <c r="I178" s="252" t="s">
        <v>896</v>
      </c>
      <c r="J178" s="252">
        <v>1</v>
      </c>
      <c r="K178" s="300"/>
    </row>
    <row r="179" s="1" customFormat="1" ht="15" customHeight="1">
      <c r="B179" s="277"/>
      <c r="C179" s="252" t="s">
        <v>53</v>
      </c>
      <c r="D179" s="252"/>
      <c r="E179" s="252"/>
      <c r="F179" s="275" t="s">
        <v>825</v>
      </c>
      <c r="G179" s="252"/>
      <c r="H179" s="252" t="s">
        <v>897</v>
      </c>
      <c r="I179" s="252" t="s">
        <v>827</v>
      </c>
      <c r="J179" s="252">
        <v>20</v>
      </c>
      <c r="K179" s="300"/>
    </row>
    <row r="180" s="1" customFormat="1" ht="15" customHeight="1">
      <c r="B180" s="277"/>
      <c r="C180" s="252" t="s">
        <v>54</v>
      </c>
      <c r="D180" s="252"/>
      <c r="E180" s="252"/>
      <c r="F180" s="275" t="s">
        <v>825</v>
      </c>
      <c r="G180" s="252"/>
      <c r="H180" s="252" t="s">
        <v>898</v>
      </c>
      <c r="I180" s="252" t="s">
        <v>827</v>
      </c>
      <c r="J180" s="252">
        <v>255</v>
      </c>
      <c r="K180" s="300"/>
    </row>
    <row r="181" s="1" customFormat="1" ht="15" customHeight="1">
      <c r="B181" s="277"/>
      <c r="C181" s="252" t="s">
        <v>110</v>
      </c>
      <c r="D181" s="252"/>
      <c r="E181" s="252"/>
      <c r="F181" s="275" t="s">
        <v>825</v>
      </c>
      <c r="G181" s="252"/>
      <c r="H181" s="252" t="s">
        <v>789</v>
      </c>
      <c r="I181" s="252" t="s">
        <v>827</v>
      </c>
      <c r="J181" s="252">
        <v>10</v>
      </c>
      <c r="K181" s="300"/>
    </row>
    <row r="182" s="1" customFormat="1" ht="15" customHeight="1">
      <c r="B182" s="277"/>
      <c r="C182" s="252" t="s">
        <v>111</v>
      </c>
      <c r="D182" s="252"/>
      <c r="E182" s="252"/>
      <c r="F182" s="275" t="s">
        <v>825</v>
      </c>
      <c r="G182" s="252"/>
      <c r="H182" s="252" t="s">
        <v>899</v>
      </c>
      <c r="I182" s="252" t="s">
        <v>860</v>
      </c>
      <c r="J182" s="252"/>
      <c r="K182" s="300"/>
    </row>
    <row r="183" s="1" customFormat="1" ht="15" customHeight="1">
      <c r="B183" s="277"/>
      <c r="C183" s="252" t="s">
        <v>900</v>
      </c>
      <c r="D183" s="252"/>
      <c r="E183" s="252"/>
      <c r="F183" s="275" t="s">
        <v>825</v>
      </c>
      <c r="G183" s="252"/>
      <c r="H183" s="252" t="s">
        <v>901</v>
      </c>
      <c r="I183" s="252" t="s">
        <v>860</v>
      </c>
      <c r="J183" s="252"/>
      <c r="K183" s="300"/>
    </row>
    <row r="184" s="1" customFormat="1" ht="15" customHeight="1">
      <c r="B184" s="277"/>
      <c r="C184" s="252" t="s">
        <v>889</v>
      </c>
      <c r="D184" s="252"/>
      <c r="E184" s="252"/>
      <c r="F184" s="275" t="s">
        <v>825</v>
      </c>
      <c r="G184" s="252"/>
      <c r="H184" s="252" t="s">
        <v>902</v>
      </c>
      <c r="I184" s="252" t="s">
        <v>860</v>
      </c>
      <c r="J184" s="252"/>
      <c r="K184" s="300"/>
    </row>
    <row r="185" s="1" customFormat="1" ht="15" customHeight="1">
      <c r="B185" s="277"/>
      <c r="C185" s="252" t="s">
        <v>113</v>
      </c>
      <c r="D185" s="252"/>
      <c r="E185" s="252"/>
      <c r="F185" s="275" t="s">
        <v>831</v>
      </c>
      <c r="G185" s="252"/>
      <c r="H185" s="252" t="s">
        <v>903</v>
      </c>
      <c r="I185" s="252" t="s">
        <v>827</v>
      </c>
      <c r="J185" s="252">
        <v>50</v>
      </c>
      <c r="K185" s="300"/>
    </row>
    <row r="186" s="1" customFormat="1" ht="15" customHeight="1">
      <c r="B186" s="277"/>
      <c r="C186" s="252" t="s">
        <v>904</v>
      </c>
      <c r="D186" s="252"/>
      <c r="E186" s="252"/>
      <c r="F186" s="275" t="s">
        <v>831</v>
      </c>
      <c r="G186" s="252"/>
      <c r="H186" s="252" t="s">
        <v>905</v>
      </c>
      <c r="I186" s="252" t="s">
        <v>906</v>
      </c>
      <c r="J186" s="252"/>
      <c r="K186" s="300"/>
    </row>
    <row r="187" s="1" customFormat="1" ht="15" customHeight="1">
      <c r="B187" s="277"/>
      <c r="C187" s="252" t="s">
        <v>907</v>
      </c>
      <c r="D187" s="252"/>
      <c r="E187" s="252"/>
      <c r="F187" s="275" t="s">
        <v>831</v>
      </c>
      <c r="G187" s="252"/>
      <c r="H187" s="252" t="s">
        <v>908</v>
      </c>
      <c r="I187" s="252" t="s">
        <v>906</v>
      </c>
      <c r="J187" s="252"/>
      <c r="K187" s="300"/>
    </row>
    <row r="188" s="1" customFormat="1" ht="15" customHeight="1">
      <c r="B188" s="277"/>
      <c r="C188" s="252" t="s">
        <v>909</v>
      </c>
      <c r="D188" s="252"/>
      <c r="E188" s="252"/>
      <c r="F188" s="275" t="s">
        <v>831</v>
      </c>
      <c r="G188" s="252"/>
      <c r="H188" s="252" t="s">
        <v>910</v>
      </c>
      <c r="I188" s="252" t="s">
        <v>906</v>
      </c>
      <c r="J188" s="252"/>
      <c r="K188" s="300"/>
    </row>
    <row r="189" s="1" customFormat="1" ht="15" customHeight="1">
      <c r="B189" s="277"/>
      <c r="C189" s="313" t="s">
        <v>911</v>
      </c>
      <c r="D189" s="252"/>
      <c r="E189" s="252"/>
      <c r="F189" s="275" t="s">
        <v>831</v>
      </c>
      <c r="G189" s="252"/>
      <c r="H189" s="252" t="s">
        <v>912</v>
      </c>
      <c r="I189" s="252" t="s">
        <v>913</v>
      </c>
      <c r="J189" s="314" t="s">
        <v>914</v>
      </c>
      <c r="K189" s="300"/>
    </row>
    <row r="190" s="14" customFormat="1" ht="15" customHeight="1">
      <c r="B190" s="315"/>
      <c r="C190" s="316" t="s">
        <v>915</v>
      </c>
      <c r="D190" s="317"/>
      <c r="E190" s="317"/>
      <c r="F190" s="318" t="s">
        <v>831</v>
      </c>
      <c r="G190" s="317"/>
      <c r="H190" s="317" t="s">
        <v>916</v>
      </c>
      <c r="I190" s="317" t="s">
        <v>913</v>
      </c>
      <c r="J190" s="319" t="s">
        <v>914</v>
      </c>
      <c r="K190" s="320"/>
    </row>
    <row r="191" s="1" customFormat="1" ht="15" customHeight="1">
      <c r="B191" s="277"/>
      <c r="C191" s="313" t="s">
        <v>42</v>
      </c>
      <c r="D191" s="252"/>
      <c r="E191" s="252"/>
      <c r="F191" s="275" t="s">
        <v>825</v>
      </c>
      <c r="G191" s="252"/>
      <c r="H191" s="249" t="s">
        <v>917</v>
      </c>
      <c r="I191" s="252" t="s">
        <v>918</v>
      </c>
      <c r="J191" s="252"/>
      <c r="K191" s="300"/>
    </row>
    <row r="192" s="1" customFormat="1" ht="15" customHeight="1">
      <c r="B192" s="277"/>
      <c r="C192" s="313" t="s">
        <v>919</v>
      </c>
      <c r="D192" s="252"/>
      <c r="E192" s="252"/>
      <c r="F192" s="275" t="s">
        <v>825</v>
      </c>
      <c r="G192" s="252"/>
      <c r="H192" s="252" t="s">
        <v>920</v>
      </c>
      <c r="I192" s="252" t="s">
        <v>860</v>
      </c>
      <c r="J192" s="252"/>
      <c r="K192" s="300"/>
    </row>
    <row r="193" s="1" customFormat="1" ht="15" customHeight="1">
      <c r="B193" s="277"/>
      <c r="C193" s="313" t="s">
        <v>921</v>
      </c>
      <c r="D193" s="252"/>
      <c r="E193" s="252"/>
      <c r="F193" s="275" t="s">
        <v>825</v>
      </c>
      <c r="G193" s="252"/>
      <c r="H193" s="252" t="s">
        <v>922</v>
      </c>
      <c r="I193" s="252" t="s">
        <v>860</v>
      </c>
      <c r="J193" s="252"/>
      <c r="K193" s="300"/>
    </row>
    <row r="194" s="1" customFormat="1" ht="15" customHeight="1">
      <c r="B194" s="277"/>
      <c r="C194" s="313" t="s">
        <v>923</v>
      </c>
      <c r="D194" s="252"/>
      <c r="E194" s="252"/>
      <c r="F194" s="275" t="s">
        <v>831</v>
      </c>
      <c r="G194" s="252"/>
      <c r="H194" s="252" t="s">
        <v>924</v>
      </c>
      <c r="I194" s="252" t="s">
        <v>860</v>
      </c>
      <c r="J194" s="252"/>
      <c r="K194" s="300"/>
    </row>
    <row r="195" s="1" customFormat="1" ht="15" customHeight="1">
      <c r="B195" s="306"/>
      <c r="C195" s="321"/>
      <c r="D195" s="286"/>
      <c r="E195" s="286"/>
      <c r="F195" s="286"/>
      <c r="G195" s="286"/>
      <c r="H195" s="286"/>
      <c r="I195" s="286"/>
      <c r="J195" s="286"/>
      <c r="K195" s="307"/>
    </row>
    <row r="196" s="1" customFormat="1" ht="18.75" customHeight="1">
      <c r="B196" s="288"/>
      <c r="C196" s="298"/>
      <c r="D196" s="298"/>
      <c r="E196" s="298"/>
      <c r="F196" s="308"/>
      <c r="G196" s="298"/>
      <c r="H196" s="298"/>
      <c r="I196" s="298"/>
      <c r="J196" s="298"/>
      <c r="K196" s="288"/>
    </row>
    <row r="197" s="1" customFormat="1" ht="18.75" customHeight="1">
      <c r="B197" s="288"/>
      <c r="C197" s="298"/>
      <c r="D197" s="298"/>
      <c r="E197" s="298"/>
      <c r="F197" s="308"/>
      <c r="G197" s="298"/>
      <c r="H197" s="298"/>
      <c r="I197" s="298"/>
      <c r="J197" s="298"/>
      <c r="K197" s="288"/>
    </row>
    <row r="198" s="1" customFormat="1" ht="18.75" customHeight="1">
      <c r="B198" s="260"/>
      <c r="C198" s="260"/>
      <c r="D198" s="260"/>
      <c r="E198" s="260"/>
      <c r="F198" s="260"/>
      <c r="G198" s="260"/>
      <c r="H198" s="260"/>
      <c r="I198" s="260"/>
      <c r="J198" s="260"/>
      <c r="K198" s="260"/>
    </row>
    <row r="199" s="1" customFormat="1" ht="13.5">
      <c r="B199" s="239"/>
      <c r="C199" s="240"/>
      <c r="D199" s="240"/>
      <c r="E199" s="240"/>
      <c r="F199" s="240"/>
      <c r="G199" s="240"/>
      <c r="H199" s="240"/>
      <c r="I199" s="240"/>
      <c r="J199" s="240"/>
      <c r="K199" s="241"/>
    </row>
    <row r="200" s="1" customFormat="1" ht="21">
      <c r="B200" s="242"/>
      <c r="C200" s="243" t="s">
        <v>925</v>
      </c>
      <c r="D200" s="243"/>
      <c r="E200" s="243"/>
      <c r="F200" s="243"/>
      <c r="G200" s="243"/>
      <c r="H200" s="243"/>
      <c r="I200" s="243"/>
      <c r="J200" s="243"/>
      <c r="K200" s="244"/>
    </row>
    <row r="201" s="1" customFormat="1" ht="25.5" customHeight="1">
      <c r="B201" s="242"/>
      <c r="C201" s="322" t="s">
        <v>926</v>
      </c>
      <c r="D201" s="322"/>
      <c r="E201" s="322"/>
      <c r="F201" s="322" t="s">
        <v>927</v>
      </c>
      <c r="G201" s="323"/>
      <c r="H201" s="322" t="s">
        <v>928</v>
      </c>
      <c r="I201" s="322"/>
      <c r="J201" s="322"/>
      <c r="K201" s="244"/>
    </row>
    <row r="202" s="1" customFormat="1" ht="5.25" customHeight="1">
      <c r="B202" s="277"/>
      <c r="C202" s="272"/>
      <c r="D202" s="272"/>
      <c r="E202" s="272"/>
      <c r="F202" s="272"/>
      <c r="G202" s="298"/>
      <c r="H202" s="272"/>
      <c r="I202" s="272"/>
      <c r="J202" s="272"/>
      <c r="K202" s="300"/>
    </row>
    <row r="203" s="1" customFormat="1" ht="15" customHeight="1">
      <c r="B203" s="277"/>
      <c r="C203" s="252" t="s">
        <v>918</v>
      </c>
      <c r="D203" s="252"/>
      <c r="E203" s="252"/>
      <c r="F203" s="275" t="s">
        <v>43</v>
      </c>
      <c r="G203" s="252"/>
      <c r="H203" s="252" t="s">
        <v>929</v>
      </c>
      <c r="I203" s="252"/>
      <c r="J203" s="252"/>
      <c r="K203" s="300"/>
    </row>
    <row r="204" s="1" customFormat="1" ht="15" customHeight="1">
      <c r="B204" s="277"/>
      <c r="C204" s="252"/>
      <c r="D204" s="252"/>
      <c r="E204" s="252"/>
      <c r="F204" s="275" t="s">
        <v>44</v>
      </c>
      <c r="G204" s="252"/>
      <c r="H204" s="252" t="s">
        <v>930</v>
      </c>
      <c r="I204" s="252"/>
      <c r="J204" s="252"/>
      <c r="K204" s="300"/>
    </row>
    <row r="205" s="1" customFormat="1" ht="15" customHeight="1">
      <c r="B205" s="277"/>
      <c r="C205" s="252"/>
      <c r="D205" s="252"/>
      <c r="E205" s="252"/>
      <c r="F205" s="275" t="s">
        <v>47</v>
      </c>
      <c r="G205" s="252"/>
      <c r="H205" s="252" t="s">
        <v>931</v>
      </c>
      <c r="I205" s="252"/>
      <c r="J205" s="252"/>
      <c r="K205" s="300"/>
    </row>
    <row r="206" s="1" customFormat="1" ht="15" customHeight="1">
      <c r="B206" s="277"/>
      <c r="C206" s="252"/>
      <c r="D206" s="252"/>
      <c r="E206" s="252"/>
      <c r="F206" s="275" t="s">
        <v>45</v>
      </c>
      <c r="G206" s="252"/>
      <c r="H206" s="252" t="s">
        <v>932</v>
      </c>
      <c r="I206" s="252"/>
      <c r="J206" s="252"/>
      <c r="K206" s="300"/>
    </row>
    <row r="207" s="1" customFormat="1" ht="15" customHeight="1">
      <c r="B207" s="277"/>
      <c r="C207" s="252"/>
      <c r="D207" s="252"/>
      <c r="E207" s="252"/>
      <c r="F207" s="275" t="s">
        <v>46</v>
      </c>
      <c r="G207" s="252"/>
      <c r="H207" s="252" t="s">
        <v>933</v>
      </c>
      <c r="I207" s="252"/>
      <c r="J207" s="252"/>
      <c r="K207" s="300"/>
    </row>
    <row r="208" s="1" customFormat="1" ht="15" customHeight="1">
      <c r="B208" s="277"/>
      <c r="C208" s="252"/>
      <c r="D208" s="252"/>
      <c r="E208" s="252"/>
      <c r="F208" s="275"/>
      <c r="G208" s="252"/>
      <c r="H208" s="252"/>
      <c r="I208" s="252"/>
      <c r="J208" s="252"/>
      <c r="K208" s="300"/>
    </row>
    <row r="209" s="1" customFormat="1" ht="15" customHeight="1">
      <c r="B209" s="277"/>
      <c r="C209" s="252" t="s">
        <v>872</v>
      </c>
      <c r="D209" s="252"/>
      <c r="E209" s="252"/>
      <c r="F209" s="275" t="s">
        <v>79</v>
      </c>
      <c r="G209" s="252"/>
      <c r="H209" s="252" t="s">
        <v>934</v>
      </c>
      <c r="I209" s="252"/>
      <c r="J209" s="252"/>
      <c r="K209" s="300"/>
    </row>
    <row r="210" s="1" customFormat="1" ht="15" customHeight="1">
      <c r="B210" s="277"/>
      <c r="C210" s="252"/>
      <c r="D210" s="252"/>
      <c r="E210" s="252"/>
      <c r="F210" s="275" t="s">
        <v>767</v>
      </c>
      <c r="G210" s="252"/>
      <c r="H210" s="252" t="s">
        <v>768</v>
      </c>
      <c r="I210" s="252"/>
      <c r="J210" s="252"/>
      <c r="K210" s="300"/>
    </row>
    <row r="211" s="1" customFormat="1" ht="15" customHeight="1">
      <c r="B211" s="277"/>
      <c r="C211" s="252"/>
      <c r="D211" s="252"/>
      <c r="E211" s="252"/>
      <c r="F211" s="275" t="s">
        <v>765</v>
      </c>
      <c r="G211" s="252"/>
      <c r="H211" s="252" t="s">
        <v>935</v>
      </c>
      <c r="I211" s="252"/>
      <c r="J211" s="252"/>
      <c r="K211" s="300"/>
    </row>
    <row r="212" s="1" customFormat="1" ht="15" customHeight="1">
      <c r="B212" s="324"/>
      <c r="C212" s="252"/>
      <c r="D212" s="252"/>
      <c r="E212" s="252"/>
      <c r="F212" s="275" t="s">
        <v>769</v>
      </c>
      <c r="G212" s="313"/>
      <c r="H212" s="304" t="s">
        <v>770</v>
      </c>
      <c r="I212" s="304"/>
      <c r="J212" s="304"/>
      <c r="K212" s="325"/>
    </row>
    <row r="213" s="1" customFormat="1" ht="15" customHeight="1">
      <c r="B213" s="324"/>
      <c r="C213" s="252"/>
      <c r="D213" s="252"/>
      <c r="E213" s="252"/>
      <c r="F213" s="275" t="s">
        <v>771</v>
      </c>
      <c r="G213" s="313"/>
      <c r="H213" s="304" t="s">
        <v>936</v>
      </c>
      <c r="I213" s="304"/>
      <c r="J213" s="304"/>
      <c r="K213" s="325"/>
    </row>
    <row r="214" s="1" customFormat="1" ht="15" customHeight="1">
      <c r="B214" s="324"/>
      <c r="C214" s="252"/>
      <c r="D214" s="252"/>
      <c r="E214" s="252"/>
      <c r="F214" s="275"/>
      <c r="G214" s="313"/>
      <c r="H214" s="304"/>
      <c r="I214" s="304"/>
      <c r="J214" s="304"/>
      <c r="K214" s="325"/>
    </row>
    <row r="215" s="1" customFormat="1" ht="15" customHeight="1">
      <c r="B215" s="324"/>
      <c r="C215" s="252" t="s">
        <v>896</v>
      </c>
      <c r="D215" s="252"/>
      <c r="E215" s="252"/>
      <c r="F215" s="275">
        <v>1</v>
      </c>
      <c r="G215" s="313"/>
      <c r="H215" s="304" t="s">
        <v>937</v>
      </c>
      <c r="I215" s="304"/>
      <c r="J215" s="304"/>
      <c r="K215" s="325"/>
    </row>
    <row r="216" s="1" customFormat="1" ht="15" customHeight="1">
      <c r="B216" s="324"/>
      <c r="C216" s="252"/>
      <c r="D216" s="252"/>
      <c r="E216" s="252"/>
      <c r="F216" s="275">
        <v>2</v>
      </c>
      <c r="G216" s="313"/>
      <c r="H216" s="304" t="s">
        <v>938</v>
      </c>
      <c r="I216" s="304"/>
      <c r="J216" s="304"/>
      <c r="K216" s="325"/>
    </row>
    <row r="217" s="1" customFormat="1" ht="15" customHeight="1">
      <c r="B217" s="324"/>
      <c r="C217" s="252"/>
      <c r="D217" s="252"/>
      <c r="E217" s="252"/>
      <c r="F217" s="275">
        <v>3</v>
      </c>
      <c r="G217" s="313"/>
      <c r="H217" s="304" t="s">
        <v>939</v>
      </c>
      <c r="I217" s="304"/>
      <c r="J217" s="304"/>
      <c r="K217" s="325"/>
    </row>
    <row r="218" s="1" customFormat="1" ht="15" customHeight="1">
      <c r="B218" s="324"/>
      <c r="C218" s="252"/>
      <c r="D218" s="252"/>
      <c r="E218" s="252"/>
      <c r="F218" s="275">
        <v>4</v>
      </c>
      <c r="G218" s="313"/>
      <c r="H218" s="304" t="s">
        <v>940</v>
      </c>
      <c r="I218" s="304"/>
      <c r="J218" s="304"/>
      <c r="K218" s="325"/>
    </row>
    <row r="219" s="1" customFormat="1" ht="12.75" customHeight="1">
      <c r="B219" s="326"/>
      <c r="C219" s="327"/>
      <c r="D219" s="327"/>
      <c r="E219" s="327"/>
      <c r="F219" s="327"/>
      <c r="G219" s="327"/>
      <c r="H219" s="327"/>
      <c r="I219" s="327"/>
      <c r="J219" s="327"/>
      <c r="K219" s="32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NTB-MÍRA\Miroslav Morávek</dc:creator>
  <cp:lastModifiedBy>NTB-MÍRA\Miroslav Morávek</cp:lastModifiedBy>
  <dcterms:created xsi:type="dcterms:W3CDTF">2024-11-27T09:46:27Z</dcterms:created>
  <dcterms:modified xsi:type="dcterms:W3CDTF">2024-11-27T09:46:31Z</dcterms:modified>
</cp:coreProperties>
</file>